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01191444\Documents\to be published\"/>
    </mc:Choice>
  </mc:AlternateContent>
  <bookViews>
    <workbookView xWindow="0" yWindow="0" windowWidth="16710" windowHeight="13610" tabRatio="419"/>
  </bookViews>
  <sheets>
    <sheet name="الرئيسية" sheetId="7" r:id="rId1"/>
    <sheet name="التعليمات" sheetId="8" r:id="rId2"/>
    <sheet name="معلومات أساسية عن المنشآة" sheetId="9" r:id="rId3"/>
    <sheet name="التقييم" sheetId="3" r:id="rId4"/>
    <sheet name="Lists support" sheetId="5" state="hidden" r:id="rId5"/>
  </sheets>
  <externalReferences>
    <externalReference r:id="rId6"/>
  </externalReferences>
  <definedNames>
    <definedName name="List1" localSheetId="1">'[1]Lists support'!$B$2:$B$6</definedName>
    <definedName name="List1" localSheetId="0">'[1]Lists support'!$B$2:$B$6</definedName>
    <definedName name="List1" localSheetId="2">'[1]Lists support'!$B$2:$B$6</definedName>
    <definedName name="List1">'Lists support'!$B$2:$B$6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5" l="1"/>
  <c r="F44" i="3" l="1"/>
  <c r="F46" i="3"/>
  <c r="F47" i="3"/>
  <c r="F48" i="3"/>
  <c r="F17" i="3"/>
  <c r="F50" i="3"/>
  <c r="F41" i="3"/>
  <c r="F40" i="3"/>
  <c r="F39" i="3"/>
  <c r="F37" i="3"/>
  <c r="F36" i="3"/>
  <c r="F35" i="3"/>
  <c r="E35" i="5"/>
  <c r="C8" i="3"/>
  <c r="E10" i="5"/>
  <c r="C60" i="3" l="1"/>
  <c r="C62" i="3"/>
  <c r="C61" i="3"/>
  <c r="C59" i="3"/>
  <c r="G21" i="3"/>
  <c r="G51" i="3" l="1"/>
  <c r="G50" i="3"/>
  <c r="G49" i="3"/>
  <c r="G48" i="3"/>
  <c r="G47" i="3"/>
  <c r="G46" i="3"/>
  <c r="G44" i="3"/>
  <c r="G39" i="3"/>
  <c r="G29" i="3"/>
  <c r="G37" i="3"/>
  <c r="G36" i="3"/>
  <c r="G35" i="3"/>
  <c r="G34" i="3"/>
  <c r="G32" i="3"/>
  <c r="G31" i="3"/>
  <c r="G28" i="3"/>
  <c r="G40" i="3"/>
  <c r="G27" i="3"/>
  <c r="G26" i="3"/>
  <c r="G25" i="3"/>
  <c r="G23" i="3"/>
  <c r="G22" i="3"/>
  <c r="G20" i="3"/>
  <c r="G19" i="3"/>
  <c r="G18" i="3"/>
  <c r="G16" i="3"/>
  <c r="G12" i="3"/>
  <c r="D10" i="5" l="1"/>
  <c r="F10" i="5" s="1"/>
  <c r="D9" i="5"/>
  <c r="G17" i="3"/>
  <c r="E9" i="5"/>
  <c r="F9" i="5" s="1"/>
  <c r="I9" i="5"/>
  <c r="G9" i="5" s="1"/>
  <c r="I10" i="5"/>
  <c r="G10" i="5" s="1"/>
  <c r="H10" i="5" s="1"/>
  <c r="H9" i="5" l="1"/>
  <c r="D3" i="5"/>
  <c r="D4" i="5"/>
  <c r="D5" i="5"/>
  <c r="B56" i="3" l="1"/>
</calcChain>
</file>

<file path=xl/sharedStrings.xml><?xml version="1.0" encoding="utf-8"?>
<sst xmlns="http://schemas.openxmlformats.org/spreadsheetml/2006/main" count="197" uniqueCount="143">
  <si>
    <t>List 1</t>
  </si>
  <si>
    <t>Type of business</t>
  </si>
  <si>
    <t>SME</t>
  </si>
  <si>
    <t>SoHo</t>
  </si>
  <si>
    <t># of questions</t>
  </si>
  <si>
    <t>Max points allowed</t>
  </si>
  <si>
    <t>Result</t>
  </si>
  <si>
    <t>Total points</t>
  </si>
  <si>
    <t>Percentage</t>
  </si>
  <si>
    <t>Number of N/A</t>
  </si>
  <si>
    <t>Reviewed Max Score</t>
  </si>
  <si>
    <t># of N/As</t>
  </si>
  <si>
    <t>Revenue</t>
  </si>
  <si>
    <t>Employees</t>
  </si>
  <si>
    <t>Large Company</t>
  </si>
  <si>
    <t>Type</t>
  </si>
  <si>
    <t>Range 2</t>
  </si>
  <si>
    <t>Range 1</t>
  </si>
  <si>
    <t>Final type</t>
  </si>
  <si>
    <t>التقييم</t>
  </si>
  <si>
    <t>عدد الموظفين</t>
  </si>
  <si>
    <t>الإيرادات السنوية (بالريال السعودي)</t>
  </si>
  <si>
    <t>أقل من 5</t>
  </si>
  <si>
    <t>أكثر من 250</t>
  </si>
  <si>
    <t>أقل من 3 مليون ريال سنوياً</t>
  </si>
  <si>
    <t>ما بين 5 إلى 250</t>
  </si>
  <si>
    <t>ما بين 3 مليون ريال سنوياً إلى 200 مليون ريال سنوياً</t>
  </si>
  <si>
    <t>أكثر من 200 مليون ريال سنوياً</t>
  </si>
  <si>
    <t xml:space="preserve">نوع منشآتك: </t>
  </si>
  <si>
    <t>مقدمة</t>
  </si>
  <si>
    <t>نسخة الإصدار: 1.0</t>
  </si>
  <si>
    <t>سنة الإصدار: 2021</t>
  </si>
  <si>
    <t>مطبق كلياً - Implemented</t>
  </si>
  <si>
    <t>مطبق جزئياً - Partially Implemented</t>
  </si>
  <si>
    <t>غير مطبق - Not Implemented</t>
  </si>
  <si>
    <r>
      <t xml:space="preserve">أداة التقييم الذاتي لإرشادات الأمن </t>
    </r>
    <r>
      <rPr>
        <sz val="18"/>
        <color rgb="FF2D3982"/>
        <rFont val="DIN NEXT™ ARABIC MEDIUM"/>
        <family val="2"/>
      </rPr>
      <t>السيبراني</t>
    </r>
    <r>
      <rPr>
        <sz val="18"/>
        <color rgb="FF002060"/>
        <rFont val="DIN NEXT™ ARABIC MEDIUM"/>
        <family val="2"/>
      </rPr>
      <t xml:space="preserve"> لموفري خدمة التجارة الإلكترونية (CGESP-1:2019) </t>
    </r>
  </si>
  <si>
    <r>
      <rPr>
        <sz val="36"/>
        <color rgb="FF2D3982"/>
        <rFont val="DIN NEXT™ ARABIC MEDIUM"/>
        <family val="2"/>
      </rPr>
      <t>التعليمات</t>
    </r>
    <r>
      <rPr>
        <sz val="36"/>
        <color rgb="FF002060"/>
        <rFont val="DIN NEXT™ ARABIC MEDIUM"/>
        <family val="2"/>
      </rPr>
      <t xml:space="preserve"> </t>
    </r>
  </si>
  <si>
    <t xml:space="preserve">2. التقييم الذاتي </t>
  </si>
  <si>
    <t>3. نتيجة التقييم</t>
  </si>
  <si>
    <t>بحاجة إلى تحسين</t>
  </si>
  <si>
    <t>لا ينطبق على المنشآة - Not Applicable</t>
  </si>
  <si>
    <t>تعليمات تعبئة التقييم الذاتي</t>
  </si>
  <si>
    <t>المنشآت الصغيرة والمتوسطة: تقييم تطبيق 34 إرشاداً</t>
  </si>
  <si>
    <t>الاسم الكامل (بالعربي)</t>
  </si>
  <si>
    <t>الاسم الكامل (بالإنجليزي)</t>
  </si>
  <si>
    <t> البريد الإلكتروني</t>
  </si>
  <si>
    <t>القطاع</t>
  </si>
  <si>
    <t>نبذة مختصرة عن المنشأة:</t>
  </si>
  <si>
    <r>
      <t xml:space="preserve">خذ بعين الاعتبار استخدام خيارات تحقق إضافية: </t>
    </r>
    <r>
      <rPr>
        <sz val="11"/>
        <color theme="1"/>
        <rFont val="DIN NEXT™ ARABIC REGULAR"/>
        <family val="2"/>
      </rPr>
      <t>فعل خاصية التحقق المتعدد العناصر للهوية في الأنظمة أو التطبيقات ذات العلاقة بتسجيل دخول العملاء وذلك لحماية المستهلكين الذين تتعامل معهم في التجارة الإلكترونية.</t>
    </r>
  </si>
  <si>
    <r>
      <t xml:space="preserve">استعن بمواقع موثوقة لعرض إعلاناتك: </t>
    </r>
    <r>
      <rPr>
        <sz val="11"/>
        <color theme="1"/>
        <rFont val="DIN NEXT™ ARABIC REGULAR"/>
        <family val="2"/>
      </rPr>
      <t>اعمل على حماية إعلاناتك من النقرات الاحتيالية وذلك عن طريق عرض إعلاناتك على مواقع موثوقة والتي تعرف أنها مصدر لعملاء حقيقيين.</t>
    </r>
  </si>
  <si>
    <r>
      <rPr>
        <b/>
        <sz val="11"/>
        <color theme="1"/>
        <rFont val="DIN NEXT™ ARABIC REGULAR"/>
        <family val="2"/>
      </rPr>
      <t>قم بتوثيق حساباتك على مواقع التواصل الاجتماعي:</t>
    </r>
    <r>
      <rPr>
        <sz val="11"/>
        <color theme="1"/>
        <rFont val="DIN NEXT™ ARABIC REGULAR"/>
        <family val="2"/>
      </rPr>
      <t xml:space="preserve"> وثق حساب منشآتك على وسائل التواصل الاجتماعي أو عبر منصات تقييم السمعة والموثوقية عبر الانترنت (مثل منصة معروف)، كما أن عليك الحذر من طلبات التواصل من تجار آخرين لا تعرفهم، لهذا قم ببحث سريع للتأكد من مشروعيتهم وتجنب ربط حساباتك على المواقع التواصل الاجتماعي مع خدمات أو تطبيقات غير معروفة وعليك إلغاء أي تصريح دخول غير ضروري</t>
    </r>
  </si>
  <si>
    <r>
      <rPr>
        <b/>
        <sz val="11"/>
        <color theme="1"/>
        <rFont val="DIN NEXT™ ARABIC REGULAR"/>
        <family val="2"/>
      </rPr>
      <t>اعزل وقسم الشبكات:</t>
    </r>
    <r>
      <rPr>
        <sz val="11"/>
        <color theme="1"/>
        <rFont val="DIN NEXT™ ARABIC REGULAR"/>
        <family val="2"/>
      </rPr>
      <t xml:space="preserve"> قسم شبكتك إلى شبكات فرعية لحماية المعلومات الحساسة من التدفق إلى الأجزاء غير الآمنة من شبكة تجارتك الإلكترونية.</t>
    </r>
  </si>
  <si>
    <r>
      <t xml:space="preserve">افحص أنظمتك باستمرار: </t>
    </r>
    <r>
      <rPr>
        <sz val="11"/>
        <color theme="1"/>
        <rFont val="DIN NEXT™ ARABIC REGULAR"/>
        <family val="2"/>
      </rPr>
      <t>اختبر أنظمة التجارة الإلكترونية ضد الاختراق دورياً وعند تغيير أي شفرة رئيسية أو تحديث للنظام وذلك للتعرف على مناطق الضعف في النظام.</t>
    </r>
  </si>
  <si>
    <r>
      <t xml:space="preserve">اعمل على الحماية من رسائل التصيد الإلكتروني والهندسة الاجتماعية: </t>
    </r>
    <r>
      <rPr>
        <sz val="11"/>
        <color theme="1"/>
        <rFont val="DIN NEXT™ ARABIC REGULAR"/>
        <family val="2"/>
      </rPr>
      <t>احرص على رفع مستوى الوعي لدى موظفيك للحماية من رسائل التصيد الإلكتروني والهندسة الاجتماعية.</t>
    </r>
  </si>
  <si>
    <r>
      <t xml:space="preserve">درب موظفيك على التعامل مع بلاغات الحوادث وعلامات الاختراق: </t>
    </r>
    <r>
      <rPr>
        <sz val="11"/>
        <color theme="1"/>
        <rFont val="DIN NEXT™ ARABIC REGULAR"/>
        <family val="2"/>
      </rPr>
      <t>درب موظفيك على التعامل مع بلاغات حوادث الأمن السيبراني والتعرف على علامات الاختراق، ودربهم أيضاً على التبليغ عن حوادث الأمن السيبراني فوراً.</t>
    </r>
  </si>
  <si>
    <r>
      <t xml:space="preserve">استعمل برمجيات منع الاحتيال: </t>
    </r>
    <r>
      <rPr>
        <sz val="11"/>
        <color theme="1"/>
        <rFont val="DIN NEXT™ ARABIC REGULAR"/>
        <family val="2"/>
      </rPr>
      <t>استخدم برنامج لمنع الاحتيال في التجارة الإلكترونية حيث يحتوي على خوارزميات لرصد النقر الاحتيالي أو التسجيل الضخم بالإضافة إلى قائمة سوداء لعناوين الشبكات المخادعة العروفة.</t>
    </r>
  </si>
  <si>
    <t>المكاتب الصغيرة والمنزلية: تقييم تطبيق 22 إرشاداً</t>
  </si>
  <si>
    <t>لا ينطبق على المنشأة - Not Applicable</t>
  </si>
  <si>
    <t xml:space="preserve">يمثل الأمن السيبراني تحدياً  لموفري خدمة التجارة الإلكترونية خصوصاً المنشآت الصغيرة والمتوسطة وذلك على المستويين المحلي والعالمي . وتهدف أداة التقييم الذاتي إلى تحديد مدى استعداد منشأتك لمواجهة التهديدات السيبرانية ذات الصلة بالتجارة الإلكترونية. وتتكون أداة التقييم الذاتي من 34 إرشاداً في القسم الخاص ب"التقييم" حيث ستساعد هذه الأداة على تقييم الأمن السيبراني في منشأتك بناء على إرشادات الأمن السيبراني لموفري خدمة التجارة الإلكترونية (CGESP-1:2019) الصادرة من الهيئة الوطنية للأمن السيبراني بالتعاون مع مجلس التجارة الإلكترونية. </t>
  </si>
  <si>
    <t>الخطوات أدناه توضح بعض التعليمات لكيفية استخدام أداة التقييم الذاتي:</t>
  </si>
  <si>
    <t>البدء بعملية التقييم الذاتي بالإجابة على السؤالين في الجزء العلوي في القسم الخاص ب"التقييم" وذلك لتحديد حجم منشأتك وبالتالي تحديد الإرشادات التي تنطبق عليها.</t>
  </si>
  <si>
    <t>رقم الجوال / الهاتف</t>
  </si>
  <si>
    <t>المنشآت الكبيرة: تنطبق الإرشادات على موفري خدمة التجارة الإلكترونية في المملكة الذين يندرجون تحت فئة المنشآت الصغيرة والمتوسطة والمكاتب الصغيرة والمنزلية، وتحث الهيئة كل موفر خدمة تجارة إلكترونية في المملكة على اتباع الإرشادات لتطبيق أفضل الممارسات التي تقلل من مخاطر الأمن السيبراني على أعمالهم وأنظمتهم وبياناتهم</t>
  </si>
  <si>
    <t>يرجى تعبئة التقييم أدناه استنادًا إلى الإرشادات الواردة بكل قسم</t>
  </si>
  <si>
    <r>
      <t xml:space="preserve"> اطلع على التهديدات السيبرانية أولًا بأول: </t>
    </r>
    <r>
      <rPr>
        <sz val="11"/>
        <color theme="1"/>
        <rFont val="DIN NEXT™ ARABIC REGULAR"/>
        <family val="2"/>
      </rPr>
      <t>اشترك بتنبيهات الموردين والإنذارات السيبرانية لتبقى على اطلاع بمستجدات الأمن السيبراني والتهديدات النشطة. يمكنك أيضاً متابعة آخر التحديثات من منظمات موثوقة (مثل المركز الوطني الإرشادي للأمن السيبراني Saudi CERT) لمعرفة المزيد عن إصدارات الأمن السيبراني ومستجداته.</t>
    </r>
  </si>
  <si>
    <r>
      <t xml:space="preserve">قم بالنسخ الاحتياطي لبياناتك: </t>
    </r>
    <r>
      <rPr>
        <sz val="11"/>
        <color theme="1"/>
        <rFont val="DIN NEXT™ ARABIC REGULAR"/>
        <family val="2"/>
      </rPr>
      <t>خذ بعين الاعتبار النسخ الاحتياطي لبياناتك المهمة، والتي قد تحتوي على بيانات تجارتك وحساباتك في مواقع التواصل الاجتماعي ومعلومات العملاء. يمكنك استخدام خدمات النسخ الاحتياطي عبر الأنترنت (مثل النسخ الاحتياطي السحابي) أو وسائل التخزين الخارجية (مثل الأقراص الصلبة الخارجية). قم بالنسخ الاحتياطي بشكل دوري على الأقل مرة أسبوعيا، وتأكد من كفاءة أدوات التخزين عن طريق التأكد فعلياً من وجود البيانات على تلك النسخ الاحتياطية لتفادي حالات العطب أو ضياع البيانات. 
ملاحظة: إذا تم استخدام الخدمات السحابية للنسخ الاحتياطي، يجب الامتناع عن تخزين بيانات المواطنين في السحابة عندما تكون الخدمة مستضافة خارج المملكة وذلك امتثالاً للمتطلبات التشريعية والتنظيمية ذات العلاقة.</t>
    </r>
  </si>
  <si>
    <r>
      <t xml:space="preserve">مارس السلوكيات الآمنة على مواقع التواصل الاجتماعي: </t>
    </r>
    <r>
      <rPr>
        <sz val="11"/>
        <color theme="1"/>
        <rFont val="DIN NEXT™ ARABIC REGULAR"/>
        <family val="2"/>
      </rPr>
      <t>عندما تكون متصلاً عبر وسائل التواصل الاجتماعي، كن حريصًا بشأن أي رسائل تطلب معلومات تجارية حساسة لمنع المهاجمون من الحصول على معلوماتك التجارية، وحدد شخصاً أساسياً ليكون مسؤولاً عن حسابات التواصل الاجتماعي لتجارتك الإلكترونية.</t>
    </r>
  </si>
  <si>
    <r>
      <t xml:space="preserve">امنع طاقم العمل من تحميل تطبيقات غير معروفة: </t>
    </r>
    <r>
      <rPr>
        <sz val="11"/>
        <color theme="1"/>
        <rFont val="DIN NEXT™ ARABIC REGULAR"/>
        <family val="2"/>
      </rPr>
      <t>درب موظفيك على استخدام البرمجيات الضرورية للعمل فقط وتحميلها من مصادر موثوقة مثل متاجر التطبيقات (App Stores).</t>
    </r>
  </si>
  <si>
    <r>
      <t xml:space="preserve">ثبت أنظمة تصفية الرسائل غير المرغوب فيها: </t>
    </r>
    <r>
      <rPr>
        <sz val="11"/>
        <color theme="1"/>
        <rFont val="DIN NEXT™ ARABIC REGULAR"/>
        <family val="2"/>
      </rPr>
      <t>ثبت أنظمة تصفية رسائل غير المرغوب فيها على مقسم البريد الإلكتروني. ستحجب أغلبية الرسائل الاقتحامية والمزعجة وستسمح فقط للرسائل المقبولة والشرعية بالوصول إلى البريد الإلكتروني الخاص بتجارتك الإلكترونية. وابق عناوين البريد الإلكتروني لموظفيك سرية. واستخدم عناوين بريد إلكترونية عامة (مثل: help@companyname.com) للمعلومات التي ترغب بنشرها للعموم. وتجنب فتح الروابط التي يتم إرسالها من قبل المستهلكين حيث أن بعضهم يرسل روابط إلى مواقع وبرامج ضارة على أنظمتك.</t>
    </r>
  </si>
  <si>
    <r>
      <t>راجع سجلات التدقيق والفحص والسجلات الأمنية:</t>
    </r>
    <r>
      <rPr>
        <sz val="11"/>
        <color theme="1"/>
        <rFont val="DIN NEXT™ ARABIC REGULAR"/>
        <family val="2"/>
      </rPr>
      <t xml:space="preserve"> راجع سجلات التدقيق والفحص والسجلات الأمنية (مثل السجلات التي تحتوي على معلومات أنشطة تسجيل الدخول والخروج) والتي تساعد في الرصد والتحقيق في الهجمات السيبرانية. عليك متابعة سجلات التدقيق والفحص والسجلات الأمنية باستمرار. ويجب الحفاظ على سجلات التدقيق والفحص بطريقة سليمة.</t>
    </r>
  </si>
  <si>
    <r>
      <t xml:space="preserve">اختر منصة تجارية آمنة: </t>
    </r>
    <r>
      <rPr>
        <sz val="11"/>
        <color theme="1"/>
        <rFont val="DIN NEXT™ ARABIC REGULAR"/>
        <family val="2"/>
      </rPr>
      <t>عند البحث عن أنسب موقع تجارة إلكترونية أو منصات دفع تجارية، يجب أن يتم الاختيار بناءً على أن الشركة موثوقة ومعروفة وتملك تقييم جيد وتتحلى أيضاً بشفافية حول سياسة الخصوصية. ويجب مراعاة امتثال المنصة لمعايير  الدولية مثل ISO و PCI أو الموردين المحليين المطبقين للمعايير المتعلقة بالأمن السيبراني والصادرة من الجهات ذات العلاقة مثل الهيئة الوطنية للأمن السيبراني.</t>
    </r>
  </si>
  <si>
    <r>
      <t xml:space="preserve">اعمل على حماية بضاعتك من تهديدات تعطيل المخزون: </t>
    </r>
    <r>
      <rPr>
        <sz val="11"/>
        <color theme="1"/>
        <rFont val="DIN NEXT™ ARABIC REGULAR"/>
        <family val="2"/>
      </rPr>
      <t>قلل من تهديد هجمات تعطيل المخزون عن طريق استخدام سياسة سلة المشتريات و هي عملية تعيين مدة معينة لحجز بضاعة من المتجر قبل إتمام عملية الشراء.</t>
    </r>
  </si>
  <si>
    <r>
      <t xml:space="preserve">تجنب استخدام كلمات المرور القديمة أو كلمات المرور التي يمكن التنبؤ بها: </t>
    </r>
    <r>
      <rPr>
        <sz val="11"/>
        <color theme="1"/>
        <rFont val="DIN NEXT™ ARABIC REGULAR"/>
        <family val="2"/>
      </rPr>
      <t xml:space="preserve">استخدم كلمات مرور قوية لحماية حساباتك التي تستخدمها للبيع في التجارة الإلكترونية، وتأكد من تغيير كلمة المرور كل ثلاثة أشهر على الأقل ولا تشاركها مع الآخرين. </t>
    </r>
  </si>
  <si>
    <r>
      <t xml:space="preserve">غير جميع كلمات المرور الافتراضية: </t>
    </r>
    <r>
      <rPr>
        <sz val="11"/>
        <color theme="1"/>
        <rFont val="DIN NEXT™ ARABIC REGULAR"/>
        <family val="2"/>
      </rPr>
      <t>يجب تغيير كلمة المرور الافتراضية لمسؤول النظام (Admin) على الفور عند التثبيت وقبل الاستخدام، واحرص على استخدام كلمات مرور مختلفة لكل واحد من الأنظمة والحسابات والتطبيقات ذات العلاقة بالتجارة الإلكترونية.</t>
    </r>
  </si>
  <si>
    <r>
      <t>اعرف الأصول التقنية لتجارتك الإلكترونية:</t>
    </r>
    <r>
      <rPr>
        <sz val="11"/>
        <color theme="1"/>
        <rFont val="DIN NEXT™ ARABIC REGULAR"/>
        <family val="2"/>
      </rPr>
      <t xml:space="preserve"> ضع قائمة محدثة لجميع الأصول التقنية (تشمل أدوات تقنية معلومات والبرمجيات والبيانات الحرجة والمهمة) التي تستخدمها لتجارتك الالكترونية حيث أن أول خطوة لحماية أنظمتك هي معرفة الأجهزة والبيانات الحرجة والمهمة لتجارتك، وعادةً تكون هي الأصول التي لا يمكن لتجارتك العمل بدونها.   </t>
    </r>
  </si>
  <si>
    <r>
      <rPr>
        <b/>
        <sz val="11"/>
        <color theme="1"/>
        <rFont val="DIN NEXT™ ARABIC REGULAR"/>
        <family val="2"/>
      </rPr>
      <t>تحكّم بعدد حسابات مسؤولي الأنظمة:</t>
    </r>
    <r>
      <rPr>
        <sz val="11"/>
        <color theme="1"/>
        <rFont val="DIN NEXT™ ARABIC REGULAR"/>
        <family val="2"/>
      </rPr>
      <t xml:space="preserve">  منح موظفي تجارتك الإلكترونية أقل مستوى من صلاحيات المستخدم المطلوبة للقيام بمهامهم الوظيفية وامنح صلاحيات مسؤول النظام بحذر شديد، حيث يتمتع حساب مسؤول النظام بصلاحيات خاصة للقيام بتغييرات في النظام لا يمكن لحسابات المستخدمين الآخرين القيام بها. كما يجب أن يكون كل دخول على الحساب المسؤول تحت رقابة صارمة من خلال كلمة مرور شديدة القوة/التحقق من الهوية متعدد العناصر وتقليص مهلة الانتظار، ويجب عليك أيضا مراجعة دخول المستخدمين دورياً، وتقليل عدد الأشخاص المخولين للوصول للأنظمة عن بعد والسماح لهم بالوصول لأنظمة محدودة وغير حساسة.</t>
    </r>
  </si>
  <si>
    <r>
      <t xml:space="preserve">استخدم برامج الحماية من البرمجيات الضارة: </t>
    </r>
    <r>
      <rPr>
        <sz val="11"/>
        <color theme="1"/>
        <rFont val="DIN NEXT™ ARABIC REGULAR"/>
        <family val="2"/>
      </rPr>
      <t>استخدم برامج الحماية وحدثها باستمرار على كل جهاز مستخدم في بيئة الأعمال الخاصة بتجارتك الإلكترونية (بما في ذلك أجهزة الحاسب الآلي والهواتف الذكية والأجهزة اللوحية) لحماية أنظمة تجارتك الإلكترونية من البرمجيات الضارة. واضبط برنامج الحماية ليقوم بالتحقق اليومي من وجود التحديثات، والقيام بعمل مسح كامل بشكل منتظم.</t>
    </r>
  </si>
  <si>
    <r>
      <t xml:space="preserve">حدّث تطبيقاتك بانتظام على جميع الأجهزة: </t>
    </r>
    <r>
      <rPr>
        <sz val="11"/>
        <color theme="1"/>
        <rFont val="DIN NEXT™ ARABIC REGULAR"/>
        <family val="2"/>
      </rPr>
      <t>حدث تطبيقاتك دورياً حيث أن إحدى أكثر الطرق كفاءة في الحماية ضد البرمجيات الضارة والفيروسات هي إبقاء جميع أجهزة وتطبيقات تجارتك الإلكترونية (خاصة أنظمة التشغيل) محدثَة بآخر التصحيحات الأمنية وتحسينات الموردين.</t>
    </r>
  </si>
  <si>
    <r>
      <t xml:space="preserve">تجنب الارتباط بشبكات لاسلكية غير محمية: </t>
    </r>
    <r>
      <rPr>
        <sz val="11"/>
        <color theme="1"/>
        <rFont val="DIN NEXT™ ARABIC REGULAR"/>
        <family val="2"/>
      </rPr>
      <t>تجنب استخدام الشبكات اللاسلكية غير المحمية (مثل الشبكات اللاسلكية العامة) لأي معاملة تجارية إلكترونية حيث أن تلك الشبكات تعتبر مكاناً مثالياً للمهاجمين لاعتراض نقل البيانات والحصول على بياناتك مثل معلومات تسجيل الدخول والمعلومات المالية.</t>
    </r>
  </si>
  <si>
    <r>
      <t xml:space="preserve">استخدم بروتوكولات تشفير موثوقة لحماية موقعك: </t>
    </r>
    <r>
      <rPr>
        <sz val="11"/>
        <color theme="1"/>
        <rFont val="DIN NEXT™ ARABIC REGULAR"/>
        <family val="2"/>
      </rPr>
      <t>خذ في الحسبان استخدام بروتكولات التشفير الآمنة لموقعك الإلكتروني، حيث أن بروتوكولات التشفير تضمن أمان العمليات التجارية في موقعك التجاري، ويتم ذلك عن طريق تشفير أي بيانات يتم إدخالها في موقعك الإلكتروني.؟</t>
    </r>
  </si>
  <si>
    <r>
      <t xml:space="preserve">اعمل على حماية بياناتك بالتشفير: </t>
    </r>
    <r>
      <rPr>
        <sz val="11"/>
        <color theme="1"/>
        <rFont val="DIN NEXT™ ARABIC REGULAR"/>
        <family val="2"/>
      </rPr>
      <t>شفّر كل البيانات الحرجة المخزنة على جهازك أو السحابة أو القرص الخارجي وكذلك البيانات التي يتم إرسالها عبر البريد الإلكتروني حيث أن التشفير هو عملية تتمثل في جعل بياناتك غير قابلة للقراءة لأي أحد لا يمتلك كلمة المرور أو المفتاح الصحيح.</t>
    </r>
  </si>
  <si>
    <r>
      <rPr>
        <b/>
        <sz val="11"/>
        <color theme="1"/>
        <rFont val="DIN NEXT™ ARABIC REGULAR"/>
        <family val="2"/>
      </rPr>
      <t>اعمل على حماية المعلومات المالية للعملاء:</t>
    </r>
    <r>
      <rPr>
        <sz val="11"/>
        <color theme="1"/>
        <rFont val="DIN NEXT™ ARABIC REGULAR"/>
        <family val="2"/>
      </rPr>
      <t xml:space="preserve"> اتبع مبدأ تقليل البيانات وهو ما يعني تقليل كمية البيانات الشخصية وأنواعها المختلفة التي يتم جمعها وتخزينها. وعندما تقرر تخزين بيانات الدفع الخاصة بالعملاء على منصة تجارتك الإلكترونية (مثل تفاصيل البطاقات الائتمانية) تأكد من تطبيقك لضوابط أمن سيبراني صارمة (مثل الوصول المحدود والتشفير) لهذه البيانات من أجل حماية تجارتك ضد انتهاكات سرية بيانات الدفع. كما يجب عليك التأكد من امتثالك لأي متطلبات محلية أو دولية ذات علاقة بحماية البيانات.
 ملاحظة: تأكد من إبلاغ البنك المركزي السعودي والعملاء فور حدوث أي تسريب لبيانات الدفع.</t>
    </r>
  </si>
  <si>
    <r>
      <rPr>
        <b/>
        <sz val="11"/>
        <color theme="1"/>
        <rFont val="DIN NEXT™ ARABIC REGULAR"/>
        <family val="2"/>
      </rPr>
      <t xml:space="preserve">غير إعداداتك الأمنية الافتراضية: </t>
    </r>
    <r>
      <rPr>
        <sz val="11"/>
        <color theme="1"/>
        <rFont val="DIN NEXT™ ARABIC REGULAR"/>
        <family val="2"/>
      </rPr>
      <t xml:space="preserve">راجع التفضيلات الافتراضية وتغييرها في متصفحك لتجنب حفظ بيانات تسجيل الدخول لمواقع التواصل الاجتماعي ومعلومات العملاء والتعبئة التلقائية للبيانات. إن كنت تقوم بمعاملات تجارتك المصرفية إلكترونيا, خذ في الحسبان استخدام جهاز مخصص فقط لهذا الغرض وتأكد من قطع اتصاله بالشبكة عند عدم استخدامه. </t>
    </r>
  </si>
  <si>
    <r>
      <rPr>
        <b/>
        <sz val="11"/>
        <color theme="1"/>
        <rFont val="DIN NEXT™ ARABIC REGULAR"/>
        <family val="2"/>
      </rPr>
      <t xml:space="preserve">فعل الحذف الآمن عن بعد على أجهزتك المحمولة: </t>
    </r>
    <r>
      <rPr>
        <sz val="11"/>
        <color theme="1"/>
        <rFont val="DIN NEXT™ ARABIC REGULAR"/>
        <family val="2"/>
      </rPr>
      <t>فعل خاصية الحذف الآمن عن بعد حيث أن بعض الأجهزة المحمولة تأتي عادةً بميزة الحذف الآمن لجميع محتوياتها عن بعد عند فقدان المستخدم لها. اطلب من موظفيك التبليغ السريع عن فقدان أي جهاز عمل محمول في أسرع وقت ممكن حتى يمكن استعادة الجهاز أو قفله أو حذف محتوياته عن بعد. سوف يمنع هذا الإجراء المهاجمين من الوصول إلى أنظمة تجارتك الإلكترونية وحساباتها.</t>
    </r>
  </si>
  <si>
    <r>
      <t xml:space="preserve">عطّل الخدمات الغير لازمة على الأنظمة: </t>
    </r>
    <r>
      <rPr>
        <sz val="11"/>
        <color theme="1"/>
        <rFont val="DIN NEXT™ ARABIC REGULAR"/>
        <family val="2"/>
      </rPr>
      <t>عطل الخدمات والمميزات الإضافية والتي لا يتم استخدامها في الغالب حيث تحتوي الكثير من الأجهزة مثل الحواسيب والموجهات اللاسلكية على مثل تلك الخدمات والمميزات، مثلما يحتوي عدد من أنظمة التشغيل على برمجيات غير لازمة مثبتة مسبقا.</t>
    </r>
  </si>
  <si>
    <r>
      <rPr>
        <b/>
        <sz val="11"/>
        <color theme="1"/>
        <rFont val="DIN NEXT™ ARABIC REGULAR"/>
        <family val="2"/>
      </rPr>
      <t>اعمل على حماية محيط الشبكة:</t>
    </r>
    <r>
      <rPr>
        <sz val="11"/>
        <color theme="1"/>
        <rFont val="DIN NEXT™ ARABIC REGULAR"/>
        <family val="2"/>
      </rPr>
      <t xml:space="preserve"> استخدم أنظمة منع التسلل (IPS) لحماية محيط شبكتك، لرصد أنماط حركة مرور البيانات الغريبة والشاذة في نشاطات الشبكة مما قد يشير إلى احتمالية وجود محاولات هجوم على أنظمتك. كما ينصح باستخدام جدار حماية في شبكتك والتأكد من مراجعة قائمة الوصول دورياً.</t>
    </r>
  </si>
  <si>
    <r>
      <t xml:space="preserve">طور ونفذ سياستي الأمن السيبراني وخصوصية المعلومات: </t>
    </r>
    <r>
      <rPr>
        <sz val="11"/>
        <color theme="1"/>
        <rFont val="DIN NEXT™ ARABIC REGULAR"/>
        <family val="2"/>
      </rPr>
      <t>طور ونفذ سياسة الأمن السيبراني والتي ستحدد ما يستطيع موظفوك فعله وما لا يستطيعون فعله عند استخدام لأنظمة العمل، ويمكن لجميع الموظفين فهمها ومتابعتها بحيث توضح العواقب التي سيواجهها الموظف في حال انتهاكه لها. ويجب تدريب الموظفين دورياً على متطلبات الأمن السيبراني الموضحة في سياسة الأمن السيبراني. أيضاَ طور سياسة خصوصية المعلومات على أن تكون مبنية على أفضل الممارسات العالمية المقبولة في الخصوصية. وتأكد من نشر إشعار الخصوصية على متجرك الإلكتروني لتوضح للمستهلكين مدى التزامك بحماية وخصوصية بياناتهم.</t>
    </r>
  </si>
  <si>
    <r>
      <t>احفظ نسخك الاحتياطية في مكان آمن:</t>
    </r>
    <r>
      <rPr>
        <sz val="11"/>
        <color theme="1"/>
        <rFont val="DIN NEXT™ ARABIC REGULAR"/>
        <family val="2"/>
      </rPr>
      <t xml:space="preserve"> ضع الأقراص الخارجية الصلبة التي تستخدمها لتخزين نسخك الاحتياطية في مكان آمن، وذلك في خزنة مقاومة للحرائق أو من الأفضل وضعها في مبنى آخر.</t>
    </r>
  </si>
  <si>
    <r>
      <t xml:space="preserve">استخدم تفعيل البريد الإلكتروني أو  حروف التحقق (CAPTCHA) لتسجيل المستخدمين: </t>
    </r>
    <r>
      <rPr>
        <sz val="11"/>
        <color theme="1"/>
        <rFont val="DIN NEXT™ ARABIC REGULAR"/>
        <family val="2"/>
      </rPr>
      <t>أثناء تأكيد تسجيل المستخدمين، اطلب منهم النقر فوق رابط التأكيد المرسل لبريدهم الإلكتروني أو استخدام حقل حروف التحقق (CAPTCHA) "فحص إلكتروني يستخدم للتأكد من أن المستخدم بشري" وذلك لتجنب التسجيل الضخم الذي تسبب به الحملات الاقتحامية.</t>
    </r>
  </si>
  <si>
    <t xml:space="preserve">البدء بتعبئة المعلومات الأساسية عن المنشأة حسب ما هو محدد في القسم الخاص بـ (معلومات أساسية عن المنشأة)، حيث يجب تعبئة جميع الحقول المطلوبة. </t>
  </si>
  <si>
    <t>معلومات أساسية عن المنشأة</t>
  </si>
  <si>
    <t>الاسم الكامل للمنشأة (بالعربي)</t>
  </si>
  <si>
    <t>الاسم الكامل للمنشأة (بالإنجليزي)</t>
  </si>
  <si>
    <t>معلومات المسؤول الأول عن الأمن السيبراني في المنشأة (رئيس الإدارة المعنية بالأمن السيبراني في المنشأة):</t>
  </si>
  <si>
    <t>عنوان الموقع الإلكتروني الرسمي للمنشأة</t>
  </si>
  <si>
    <t>مدينة الموقع الرئيسي للمنشأة</t>
  </si>
  <si>
    <t>عنوان الموقع الرئيسي للمنشأة</t>
  </si>
  <si>
    <t>1. استخدم وسائل مصادقة قوية</t>
  </si>
  <si>
    <t>1-1</t>
  </si>
  <si>
    <t>1-2</t>
  </si>
  <si>
    <t>1-3</t>
  </si>
  <si>
    <t>2. اعمل على حماية أنظمتك الخاصة بالتجارة الإلكترونية</t>
  </si>
  <si>
    <t>2-1</t>
  </si>
  <si>
    <t>2-2</t>
  </si>
  <si>
    <t>2-3</t>
  </si>
  <si>
    <t>2-4</t>
  </si>
  <si>
    <t>2-5</t>
  </si>
  <si>
    <t>2-6</t>
  </si>
  <si>
    <t>2-7</t>
  </si>
  <si>
    <t>2-8</t>
  </si>
  <si>
    <t>3. قلل من تأثير انتهاكات البيانات</t>
  </si>
  <si>
    <t>3-1</t>
  </si>
  <si>
    <t>3-2</t>
  </si>
  <si>
    <t>3-3</t>
  </si>
  <si>
    <t>3-4</t>
  </si>
  <si>
    <t>3-5</t>
  </si>
  <si>
    <t>4. اعمل على حماية حساباتك على مواقع التواصل الاجتماعي الخاصة بتجارتك الإلكترونية</t>
  </si>
  <si>
    <t>4-1</t>
  </si>
  <si>
    <t>4-2</t>
  </si>
  <si>
    <t>5. اعمل على حماية شبكتك الإلكترونية</t>
  </si>
  <si>
    <t>5-1</t>
  </si>
  <si>
    <t>5-2</t>
  </si>
  <si>
    <t>5-3</t>
  </si>
  <si>
    <t>5-4</t>
  </si>
  <si>
    <t xml:space="preserve">6. ثقّف موظفيك ودرّبهم باستمرار </t>
  </si>
  <si>
    <t>6-1</t>
  </si>
  <si>
    <t>6-2</t>
  </si>
  <si>
    <t>6-3</t>
  </si>
  <si>
    <t>6-4</t>
  </si>
  <si>
    <t xml:space="preserve">7. اعمل على حماية البنية التحتية الداخلية لتجارتك الإلكترونية  </t>
  </si>
  <si>
    <t>7-1</t>
  </si>
  <si>
    <t>7-2</t>
  </si>
  <si>
    <t>7-3</t>
  </si>
  <si>
    <t>7-4</t>
  </si>
  <si>
    <t>7-5</t>
  </si>
  <si>
    <t>7-6</t>
  </si>
  <si>
    <t>7-7</t>
  </si>
  <si>
    <t>7-8</t>
  </si>
  <si>
    <r>
      <t xml:space="preserve">صمم صفحة لتسجيل المستخدمين : </t>
    </r>
    <r>
      <rPr>
        <sz val="11"/>
        <color theme="1"/>
        <rFont val="DIN NEXT™ ARABIC REGULAR"/>
        <family val="2"/>
      </rPr>
      <t>صمم نموذج ورابط لتسجيل خاص بموقعك في حال إذا كنت ترغب بالسماح لمستخدمين بالتسجيل في موقعك و تأكد بأنها تمتلك خاصية التعديل لتجنب تسجيل مستخدمين مزيفين عبر التطبيقات الروبوتية الخبيثة (Malicious Bots).</t>
    </r>
  </si>
  <si>
    <t xml:space="preserve">1. تحديد نوع المنشأة - يرجى الإجابة على السؤالين أدناه لتحديد نوع منشآتك </t>
  </si>
  <si>
    <t xml:space="preserve">يتم تحديد حالة تطبيق المنشأة لكل إرشاد، وذلك باختيار أحد الحالات التالية في القسم الخاص ب"التقييم" :  </t>
  </si>
  <si>
    <t>جيد، مع الحرص الدائم على تطبيق أفضل الممارسات للحماية</t>
  </si>
  <si>
    <t>بعد تحديد حالة تطبيق كل إرشاد في القسم الخاص ب"التقييم", سيتم عرض الحالة العامة لتطبيق الإرشادات في الجزء الأسفل من القسم.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</si>
</sst>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20"/>
      <color theme="1"/>
      <name val="Calibri"/>
      <family val="2"/>
      <scheme val="minor"/>
    </font>
    <font>
      <u/>
      <sz val="11"/>
      <color theme="10"/>
      <name val="Calibri"/>
      <family val="2"/>
      <scheme val="minor"/>
    </font>
    <font>
      <sz val="11"/>
      <color theme="1"/>
      <name val="Sakkal Majalla"/>
    </font>
    <font>
      <b/>
      <sz val="18"/>
      <color theme="1"/>
      <name val="Sakkal Majalla"/>
    </font>
    <font>
      <b/>
      <sz val="11"/>
      <color theme="1"/>
      <name val="Sakkal Majalla"/>
    </font>
    <font>
      <b/>
      <sz val="14"/>
      <color theme="1"/>
      <name val="Sakkal Majalla"/>
    </font>
    <font>
      <sz val="11"/>
      <color theme="1"/>
      <name val="Calibri"/>
      <family val="2"/>
      <charset val="178"/>
      <scheme val="minor"/>
    </font>
    <font>
      <b/>
      <sz val="11"/>
      <name val="Sakkal Majalla"/>
    </font>
    <font>
      <sz val="18"/>
      <color rgb="FF002060"/>
      <name val="DIN NEXT™ ARABIC MEDIUM"/>
      <family val="2"/>
    </font>
    <font>
      <sz val="11"/>
      <color theme="1"/>
      <name val="DIN NEXT™ ARABIC REGULAR"/>
      <family val="2"/>
    </font>
    <font>
      <b/>
      <sz val="24"/>
      <color theme="1"/>
      <name val="DIN NEXT™ ARABIC REGULAR"/>
      <family val="2"/>
    </font>
    <font>
      <sz val="11"/>
      <name val="DIN NEXT™ ARABIC REGULAR"/>
      <family val="2"/>
    </font>
    <font>
      <b/>
      <sz val="14"/>
      <color theme="0"/>
      <name val="DIN NEXT™ ARABIC REGULAR"/>
      <family val="2"/>
    </font>
    <font>
      <sz val="10"/>
      <color theme="1"/>
      <name val="DIN NEXT™ ARABIC REGULAR"/>
      <family val="2"/>
    </font>
    <font>
      <b/>
      <sz val="10"/>
      <color theme="1"/>
      <name val="DIN NEXT™ ARABIC REGULAR"/>
      <family val="2"/>
    </font>
    <font>
      <sz val="26"/>
      <color theme="1"/>
      <name val="DIN NEXT™ ARABIC MEDIUM"/>
      <family val="2"/>
    </font>
    <font>
      <sz val="36"/>
      <color rgb="FF002060"/>
      <name val="DIN NEXT™ ARABIC MEDIUM"/>
      <family val="2"/>
    </font>
    <font>
      <b/>
      <sz val="10"/>
      <color theme="0"/>
      <name val="DIN NEXT™ ARABIC REGULAR"/>
      <family val="2"/>
    </font>
    <font>
      <sz val="18"/>
      <color rgb="FF2D3982"/>
      <name val="DIN NEXT™ ARABIC MEDIUM"/>
      <family val="2"/>
    </font>
    <font>
      <sz val="11"/>
      <color rgb="FF373D48"/>
      <name val="DIN NEXT™ ARABIC REGULAR"/>
      <family val="2"/>
    </font>
    <font>
      <sz val="36"/>
      <color rgb="FF2D3982"/>
      <name val="DIN NEXT™ ARABIC MEDIUM"/>
      <family val="2"/>
    </font>
    <font>
      <b/>
      <sz val="16"/>
      <color theme="0"/>
      <name val="DIN NEXT™ ARABIC REGULAR"/>
      <family val="2"/>
    </font>
    <font>
      <b/>
      <sz val="11"/>
      <color theme="0"/>
      <name val="DIN NEXT™ ARABIC REGULAR"/>
      <family val="2"/>
    </font>
    <font>
      <b/>
      <sz val="11"/>
      <color theme="1"/>
      <name val="DIN NEXT™ ARABIC REGULAR"/>
      <family val="2"/>
    </font>
    <font>
      <sz val="12"/>
      <color theme="1"/>
      <name val="DIN NEXT™ ARABIC REGULAR"/>
      <family val="2"/>
    </font>
    <font>
      <b/>
      <sz val="9"/>
      <name val="DIN NEXT™ ARABIC REGULAR"/>
      <family val="2"/>
    </font>
    <font>
      <b/>
      <sz val="11"/>
      <name val="DIN NEXT™ ARABIC REGULAR"/>
      <family val="2"/>
    </font>
    <font>
      <sz val="9"/>
      <color theme="1"/>
      <name val="DIN NEXT™ ARABIC REGULAR"/>
      <family val="2"/>
    </font>
    <font>
      <sz val="12"/>
      <color rgb="FF000000"/>
      <name val="DIN Next LT Arabic Light"/>
      <family val="2"/>
    </font>
    <font>
      <sz val="12"/>
      <color theme="1"/>
      <name val="DIN Next LT Arabic Light"/>
      <family val="2"/>
    </font>
    <font>
      <b/>
      <sz val="36"/>
      <color rgb="FF2D3982"/>
      <name val="DIN NEXT™ ARABIC REGULAR"/>
      <family val="2"/>
    </font>
  </fonts>
  <fills count="1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00B050"/>
        <bgColor indexed="64"/>
      </patternFill>
    </fill>
    <fill>
      <patternFill patternType="solid">
        <fgColor rgb="FFFFC000"/>
        <bgColor indexed="64"/>
      </patternFill>
    </fill>
    <fill>
      <patternFill patternType="solid">
        <fgColor theme="1" tint="0.499984740745262"/>
        <bgColor indexed="64"/>
      </patternFill>
    </fill>
    <fill>
      <patternFill patternType="solid">
        <fgColor rgb="FFFF0000"/>
        <bgColor indexed="64"/>
      </patternFill>
    </fill>
    <fill>
      <patternFill patternType="solid">
        <fgColor rgb="FF00B9AD"/>
        <bgColor indexed="64"/>
      </patternFill>
    </fill>
    <fill>
      <patternFill patternType="solid">
        <fgColor rgb="FF2D3982"/>
        <bgColor indexed="64"/>
      </patternFill>
    </fill>
    <fill>
      <patternFill patternType="solid">
        <fgColor rgb="FF373D48"/>
        <bgColor indexed="64"/>
      </patternFill>
    </fill>
    <fill>
      <patternFill patternType="solid">
        <fgColor rgb="FFF5F7F6"/>
        <bgColor indexed="64"/>
      </patternFill>
    </fill>
    <fill>
      <patternFill patternType="solid">
        <fgColor rgb="FFE0E1E5"/>
        <bgColor indexed="64"/>
      </patternFill>
    </fill>
    <fill>
      <patternFill patternType="solid">
        <fgColor theme="0" tint="-0.14999847407452621"/>
        <bgColor indexed="64"/>
      </patternFill>
    </fill>
    <fill>
      <patternFill patternType="solid">
        <fgColor rgb="FF70AD47"/>
        <bgColor indexed="64"/>
      </patternFill>
    </fill>
  </fills>
  <borders count="11">
    <border>
      <left/>
      <right/>
      <top/>
      <bottom/>
      <diagonal/>
    </border>
    <border>
      <left/>
      <right/>
      <top style="dotted">
        <color auto="1"/>
      </top>
      <bottom style="dotted">
        <color auto="1"/>
      </bottom>
      <diagonal/>
    </border>
    <border>
      <left/>
      <right/>
      <top style="dotted">
        <color auto="1"/>
      </top>
      <bottom/>
      <diagonal/>
    </border>
    <border>
      <left/>
      <right/>
      <top/>
      <bottom style="dotted">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757575"/>
      </left>
      <right style="thin">
        <color rgb="FF757575"/>
      </right>
      <top style="thin">
        <color rgb="FF757575"/>
      </top>
      <bottom style="thin">
        <color rgb="FF757575"/>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0" fontId="1" fillId="0" borderId="0"/>
    <xf numFmtId="0" fontId="5" fillId="0" borderId="0" applyNumberFormat="0" applyFill="0" applyBorder="0" applyAlignment="0" applyProtection="0"/>
    <xf numFmtId="0" fontId="10" fillId="0" borderId="0"/>
  </cellStyleXfs>
  <cellXfs count="96">
    <xf numFmtId="0" fontId="0" fillId="0" borderId="0" xfId="0"/>
    <xf numFmtId="0" fontId="2" fillId="0" borderId="0" xfId="0" applyFont="1"/>
    <xf numFmtId="0" fontId="0" fillId="0" borderId="0" xfId="0" applyAlignment="1">
      <alignment vertical="center"/>
    </xf>
    <xf numFmtId="0" fontId="0" fillId="4" borderId="0" xfId="0" applyFill="1"/>
    <xf numFmtId="0" fontId="2" fillId="0" borderId="0" xfId="0" applyFont="1" applyAlignment="1">
      <alignment horizontal="center"/>
    </xf>
    <xf numFmtId="9" fontId="0" fillId="0" borderId="0" xfId="0" applyNumberFormat="1"/>
    <xf numFmtId="0" fontId="4" fillId="4" borderId="4" xfId="0" applyFont="1" applyFill="1" applyBorder="1" applyAlignment="1" applyProtection="1">
      <alignment horizontal="center"/>
      <protection locked="0"/>
    </xf>
    <xf numFmtId="0" fontId="3" fillId="4" borderId="0" xfId="0" applyFont="1" applyFill="1" applyAlignment="1">
      <alignment vertical="center"/>
    </xf>
    <xf numFmtId="0" fontId="6" fillId="0" borderId="0" xfId="0" applyFont="1" applyAlignment="1">
      <alignment horizontal="right" readingOrder="2"/>
    </xf>
    <xf numFmtId="0" fontId="6" fillId="0" borderId="0" xfId="0" applyFont="1" applyAlignment="1">
      <alignment horizontal="right" vertical="center" readingOrder="2"/>
    </xf>
    <xf numFmtId="0" fontId="6" fillId="4" borderId="0" xfId="3" applyFont="1" applyFill="1" applyAlignment="1">
      <alignment horizontal="right" readingOrder="2"/>
    </xf>
    <xf numFmtId="0" fontId="6" fillId="0" borderId="0" xfId="3" applyFont="1" applyAlignment="1">
      <alignment horizontal="right" readingOrder="2"/>
    </xf>
    <xf numFmtId="0" fontId="11" fillId="4" borderId="0" xfId="2" applyFont="1" applyFill="1" applyBorder="1" applyAlignment="1">
      <alignment horizontal="right" readingOrder="2"/>
    </xf>
    <xf numFmtId="0" fontId="9" fillId="4" borderId="0" xfId="3" applyFont="1" applyFill="1" applyAlignment="1">
      <alignment horizontal="right" vertical="center" readingOrder="2"/>
    </xf>
    <xf numFmtId="0" fontId="13" fillId="4" borderId="0" xfId="3" applyFont="1" applyFill="1" applyAlignment="1">
      <alignment horizontal="right" readingOrder="2"/>
    </xf>
    <xf numFmtId="0" fontId="15" fillId="0" borderId="0" xfId="3" applyFont="1" applyAlignment="1">
      <alignment horizontal="right" readingOrder="2"/>
    </xf>
    <xf numFmtId="0" fontId="13" fillId="0" borderId="0" xfId="3" applyFont="1" applyAlignment="1">
      <alignment horizontal="right" readingOrder="2"/>
    </xf>
    <xf numFmtId="0" fontId="17" fillId="0" borderId="0" xfId="3" applyFont="1" applyAlignment="1">
      <alignment horizontal="right" readingOrder="2"/>
    </xf>
    <xf numFmtId="0" fontId="17" fillId="0" borderId="0" xfId="3" quotePrefix="1" applyFont="1" applyAlignment="1">
      <alignment horizontal="right" readingOrder="2"/>
    </xf>
    <xf numFmtId="0" fontId="19" fillId="4" borderId="0" xfId="3" applyFont="1" applyFill="1" applyAlignment="1">
      <alignment horizontal="center" vertical="center" readingOrder="2"/>
    </xf>
    <xf numFmtId="0" fontId="21" fillId="5" borderId="4" xfId="3" applyFont="1" applyFill="1" applyBorder="1" applyAlignment="1">
      <alignment horizontal="center" readingOrder="2"/>
    </xf>
    <xf numFmtId="0" fontId="21" fillId="6" borderId="4" xfId="3" applyFont="1" applyFill="1" applyBorder="1" applyAlignment="1">
      <alignment horizontal="center" readingOrder="2"/>
    </xf>
    <xf numFmtId="0" fontId="21" fillId="8" borderId="4" xfId="3" applyFont="1" applyFill="1" applyBorder="1" applyAlignment="1">
      <alignment horizontal="center" readingOrder="2"/>
    </xf>
    <xf numFmtId="0" fontId="21" fillId="7" borderId="4" xfId="3" applyFont="1" applyFill="1" applyBorder="1" applyAlignment="1">
      <alignment horizontal="center" readingOrder="2"/>
    </xf>
    <xf numFmtId="0" fontId="23" fillId="4" borderId="0" xfId="3" applyFont="1" applyFill="1" applyAlignment="1">
      <alignment horizontal="right" readingOrder="2"/>
    </xf>
    <xf numFmtId="0" fontId="20" fillId="4" borderId="0" xfId="3" applyFont="1" applyFill="1" applyAlignment="1">
      <alignment horizontal="center" readingOrder="2"/>
    </xf>
    <xf numFmtId="0" fontId="8" fillId="3" borderId="0" xfId="0" applyFont="1" applyFill="1" applyAlignment="1">
      <alignment horizontal="center" vertical="center" wrapText="1" readingOrder="2"/>
    </xf>
    <xf numFmtId="0" fontId="13" fillId="0" borderId="0" xfId="0" applyFont="1" applyAlignment="1">
      <alignment horizontal="center" vertical="center"/>
    </xf>
    <xf numFmtId="0" fontId="13" fillId="0" borderId="0" xfId="0" applyFont="1"/>
    <xf numFmtId="0" fontId="13" fillId="4" borderId="0" xfId="0" applyFont="1" applyFill="1" applyAlignment="1">
      <alignment horizontal="right" readingOrder="2"/>
    </xf>
    <xf numFmtId="0" fontId="13" fillId="4" borderId="0" xfId="0" applyFont="1" applyFill="1" applyAlignment="1">
      <alignment horizontal="center"/>
    </xf>
    <xf numFmtId="0" fontId="13" fillId="4" borderId="0" xfId="0" applyFont="1" applyFill="1"/>
    <xf numFmtId="0" fontId="26" fillId="11" borderId="3" xfId="0" applyFont="1" applyFill="1" applyBorder="1" applyAlignment="1">
      <alignment horizontal="center" vertical="center" wrapText="1" readingOrder="2"/>
    </xf>
    <xf numFmtId="0" fontId="26" fillId="11" borderId="1" xfId="0" applyFont="1" applyFill="1" applyBorder="1" applyAlignment="1">
      <alignment horizontal="center" vertical="center" wrapText="1" readingOrder="2"/>
    </xf>
    <xf numFmtId="0" fontId="18" fillId="2" borderId="1" xfId="0" applyFont="1" applyFill="1" applyBorder="1" applyAlignment="1" applyProtection="1">
      <alignment horizontal="center" vertical="center" wrapText="1" readingOrder="2"/>
      <protection locked="0"/>
    </xf>
    <xf numFmtId="0" fontId="32" fillId="0" borderId="6" xfId="0" applyFont="1" applyBorder="1" applyAlignment="1" applyProtection="1">
      <alignment horizontal="right" vertical="center" wrapText="1" readingOrder="2"/>
      <protection locked="0"/>
    </xf>
    <xf numFmtId="0" fontId="33" fillId="0" borderId="6" xfId="0" applyFont="1" applyBorder="1" applyAlignment="1" applyProtection="1">
      <alignment vertical="center" wrapText="1"/>
      <protection locked="0"/>
    </xf>
    <xf numFmtId="0" fontId="33" fillId="0" borderId="0" xfId="0" applyFont="1" applyBorder="1"/>
    <xf numFmtId="0" fontId="32" fillId="4" borderId="0" xfId="0" applyFont="1" applyFill="1" applyBorder="1" applyAlignment="1">
      <alignment horizontal="right" vertical="center" wrapText="1" readingOrder="2"/>
    </xf>
    <xf numFmtId="0" fontId="32" fillId="4" borderId="0" xfId="0" applyFont="1" applyFill="1" applyBorder="1" applyAlignment="1">
      <alignment horizontal="right" vertical="center" readingOrder="2"/>
    </xf>
    <xf numFmtId="0" fontId="33" fillId="0" borderId="6" xfId="0" applyFont="1" applyBorder="1" applyAlignment="1" applyProtection="1">
      <alignment horizontal="right" vertical="center" wrapText="1"/>
      <protection locked="0"/>
    </xf>
    <xf numFmtId="0" fontId="28" fillId="0" borderId="0" xfId="3" applyFont="1" applyAlignment="1">
      <alignment horizontal="right" vertical="center" readingOrder="2"/>
    </xf>
    <xf numFmtId="0" fontId="28" fillId="0" borderId="0" xfId="3" applyFont="1" applyAlignment="1">
      <alignment horizontal="right" readingOrder="2"/>
    </xf>
    <xf numFmtId="0" fontId="14" fillId="4" borderId="0" xfId="3" applyFont="1" applyFill="1" applyAlignment="1">
      <alignment horizontal="center" vertical="top" readingOrder="2"/>
    </xf>
    <xf numFmtId="0" fontId="18" fillId="2" borderId="1" xfId="0" applyFont="1" applyFill="1" applyBorder="1" applyAlignment="1" applyProtection="1">
      <alignment horizontal="center" vertical="center" wrapText="1" readingOrder="2"/>
    </xf>
    <xf numFmtId="0" fontId="28" fillId="0" borderId="0" xfId="3" applyFont="1" applyBorder="1" applyAlignment="1">
      <alignment horizontal="right" readingOrder="2"/>
    </xf>
    <xf numFmtId="0" fontId="17" fillId="0" borderId="0" xfId="3" applyFont="1" applyBorder="1" applyAlignment="1">
      <alignment horizontal="right" vertical="center" readingOrder="2"/>
    </xf>
    <xf numFmtId="0" fontId="28" fillId="0" borderId="0" xfId="3" applyFont="1" applyAlignment="1">
      <alignment readingOrder="2"/>
    </xf>
    <xf numFmtId="0" fontId="28" fillId="0" borderId="0" xfId="3" applyFont="1" applyAlignment="1">
      <alignment vertical="center" readingOrder="2"/>
    </xf>
    <xf numFmtId="0" fontId="28" fillId="14" borderId="4" xfId="3" applyFont="1" applyFill="1" applyBorder="1" applyAlignment="1">
      <alignment horizontal="center" vertical="center" readingOrder="2"/>
    </xf>
    <xf numFmtId="49" fontId="27" fillId="3" borderId="2" xfId="0" applyNumberFormat="1" applyFont="1" applyFill="1" applyBorder="1" applyAlignment="1" applyProtection="1">
      <alignment horizontal="right" vertical="center" readingOrder="2"/>
    </xf>
    <xf numFmtId="0" fontId="0" fillId="0" borderId="0" xfId="0" applyAlignment="1">
      <alignment horizontal="center"/>
    </xf>
    <xf numFmtId="0" fontId="0" fillId="0" borderId="8" xfId="0" applyBorder="1"/>
    <xf numFmtId="0" fontId="21" fillId="6" borderId="9" xfId="3" applyFont="1" applyFill="1" applyBorder="1" applyAlignment="1">
      <alignment horizontal="center" readingOrder="2"/>
    </xf>
    <xf numFmtId="0" fontId="21" fillId="8" borderId="9" xfId="3" applyFont="1" applyFill="1" applyBorder="1" applyAlignment="1">
      <alignment horizontal="center" readingOrder="2"/>
    </xf>
    <xf numFmtId="0" fontId="21" fillId="7" borderId="10" xfId="3" applyFont="1" applyFill="1" applyBorder="1" applyAlignment="1">
      <alignment horizontal="center" readingOrder="2"/>
    </xf>
    <xf numFmtId="0" fontId="21" fillId="15" borderId="7" xfId="3" applyFont="1" applyFill="1" applyBorder="1" applyAlignment="1">
      <alignment horizontal="center" readingOrder="2"/>
    </xf>
    <xf numFmtId="0" fontId="32" fillId="12" borderId="6" xfId="0" applyFont="1" applyFill="1" applyBorder="1" applyAlignment="1" applyProtection="1">
      <alignment horizontal="right" vertical="center" readingOrder="2"/>
    </xf>
    <xf numFmtId="0" fontId="32" fillId="12" borderId="6" xfId="0" applyFont="1" applyFill="1" applyBorder="1" applyAlignment="1" applyProtection="1">
      <alignment horizontal="right" vertical="center" wrapText="1" readingOrder="2"/>
    </xf>
    <xf numFmtId="49" fontId="27" fillId="4" borderId="1" xfId="0" applyNumberFormat="1" applyFont="1" applyFill="1" applyBorder="1" applyAlignment="1" applyProtection="1">
      <alignment horizontal="right" vertical="center" readingOrder="2"/>
    </xf>
    <xf numFmtId="0" fontId="27" fillId="3" borderId="1" xfId="0" applyFont="1" applyFill="1" applyBorder="1" applyAlignment="1" applyProtection="1">
      <alignment horizontal="right" vertical="center" readingOrder="2"/>
    </xf>
    <xf numFmtId="0" fontId="27" fillId="4" borderId="1" xfId="0" applyFont="1" applyFill="1" applyBorder="1" applyAlignment="1" applyProtection="1">
      <alignment horizontal="right" vertical="center" readingOrder="2"/>
    </xf>
    <xf numFmtId="49" fontId="27" fillId="4" borderId="2" xfId="0" applyNumberFormat="1" applyFont="1" applyFill="1" applyBorder="1" applyAlignment="1" applyProtection="1">
      <alignment horizontal="right" vertical="center" readingOrder="2"/>
    </xf>
    <xf numFmtId="49" fontId="27" fillId="3" borderId="1" xfId="0" applyNumberFormat="1" applyFont="1" applyFill="1" applyBorder="1" applyAlignment="1" applyProtection="1">
      <alignment horizontal="right" vertical="center" readingOrder="2"/>
    </xf>
    <xf numFmtId="0" fontId="7" fillId="4" borderId="0" xfId="3" applyFont="1" applyFill="1" applyAlignment="1">
      <alignment horizontal="right" vertical="top" readingOrder="2"/>
    </xf>
    <xf numFmtId="0" fontId="12" fillId="4" borderId="0" xfId="3" applyFont="1" applyFill="1" applyAlignment="1">
      <alignment horizontal="center" vertical="center" wrapText="1" readingOrder="2"/>
    </xf>
    <xf numFmtId="0" fontId="14" fillId="4" borderId="0" xfId="3" applyFont="1" applyFill="1" applyAlignment="1">
      <alignment horizontal="center" vertical="top" readingOrder="2"/>
    </xf>
    <xf numFmtId="0" fontId="16" fillId="10" borderId="3" xfId="3" applyFont="1" applyFill="1" applyBorder="1" applyAlignment="1">
      <alignment horizontal="right" vertical="top" wrapText="1" readingOrder="2"/>
    </xf>
    <xf numFmtId="0" fontId="16" fillId="10" borderId="3" xfId="3" applyFont="1" applyFill="1" applyBorder="1" applyAlignment="1">
      <alignment horizontal="right" vertical="center" wrapText="1" readingOrder="2"/>
    </xf>
    <xf numFmtId="0" fontId="28" fillId="4" borderId="2" xfId="3" applyFont="1" applyFill="1" applyBorder="1" applyAlignment="1">
      <alignment horizontal="right" vertical="top" wrapText="1" readingOrder="2"/>
    </xf>
    <xf numFmtId="0" fontId="28" fillId="4" borderId="0" xfId="3" applyFont="1" applyFill="1" applyBorder="1" applyAlignment="1">
      <alignment horizontal="right" vertical="top" wrapText="1" readingOrder="2"/>
    </xf>
    <xf numFmtId="0" fontId="28" fillId="0" borderId="4" xfId="3" applyFont="1" applyBorder="1" applyAlignment="1">
      <alignment horizontal="right" readingOrder="2"/>
    </xf>
    <xf numFmtId="0" fontId="28" fillId="0" borderId="4" xfId="3" applyFont="1" applyBorder="1" applyAlignment="1">
      <alignment horizontal="right" vertical="center" readingOrder="2"/>
    </xf>
    <xf numFmtId="0" fontId="28" fillId="0" borderId="2" xfId="3" applyFont="1" applyBorder="1" applyAlignment="1">
      <alignment horizontal="right" readingOrder="2"/>
    </xf>
    <xf numFmtId="0" fontId="32" fillId="13" borderId="6" xfId="0" applyFont="1" applyFill="1" applyBorder="1" applyAlignment="1" applyProtection="1">
      <alignment horizontal="right" vertical="center" wrapText="1" readingOrder="2"/>
    </xf>
    <xf numFmtId="0" fontId="34" fillId="4" borderId="0" xfId="3" applyFont="1" applyFill="1" applyAlignment="1">
      <alignment horizontal="center" readingOrder="2"/>
    </xf>
    <xf numFmtId="0" fontId="13" fillId="0" borderId="0" xfId="0" applyFont="1" applyAlignment="1">
      <alignment horizontal="center" vertical="center" wrapText="1"/>
    </xf>
    <xf numFmtId="0" fontId="25" fillId="10" borderId="0" xfId="3" applyFont="1" applyFill="1" applyBorder="1" applyAlignment="1">
      <alignment horizontal="right" vertical="center" wrapText="1" readingOrder="2"/>
    </xf>
    <xf numFmtId="0" fontId="27" fillId="4" borderId="1" xfId="0" applyFont="1" applyFill="1" applyBorder="1" applyAlignment="1" applyProtection="1">
      <alignment horizontal="right" vertical="center" wrapText="1" readingOrder="2"/>
    </xf>
    <xf numFmtId="0" fontId="27" fillId="3" borderId="1" xfId="0" applyFont="1" applyFill="1" applyBorder="1" applyAlignment="1" applyProtection="1">
      <alignment horizontal="right" vertical="center" wrapText="1" readingOrder="2"/>
    </xf>
    <xf numFmtId="0" fontId="27" fillId="3" borderId="1" xfId="0" applyFont="1" applyFill="1" applyBorder="1" applyAlignment="1" applyProtection="1">
      <alignment horizontal="right" vertical="center" readingOrder="2"/>
    </xf>
    <xf numFmtId="0" fontId="27" fillId="3" borderId="1" xfId="0" applyFont="1" applyFill="1" applyBorder="1" applyAlignment="1" applyProtection="1">
      <alignment vertical="center" wrapText="1" readingOrder="2"/>
    </xf>
    <xf numFmtId="0" fontId="27" fillId="4" borderId="1" xfId="0" applyFont="1" applyFill="1" applyBorder="1" applyAlignment="1" applyProtection="1">
      <alignment horizontal="right" vertical="center" readingOrder="2"/>
    </xf>
    <xf numFmtId="0" fontId="31" fillId="4" borderId="4" xfId="3" applyFont="1" applyFill="1" applyBorder="1" applyAlignment="1" applyProtection="1">
      <alignment horizontal="center" vertical="center" readingOrder="2"/>
      <protection locked="0"/>
    </xf>
    <xf numFmtId="0" fontId="26" fillId="9" borderId="1" xfId="0" applyFont="1" applyFill="1" applyBorder="1" applyAlignment="1" applyProtection="1">
      <alignment horizontal="right" vertical="center" wrapText="1" readingOrder="2"/>
    </xf>
    <xf numFmtId="0" fontId="13" fillId="3" borderId="1" xfId="0" applyFont="1" applyFill="1" applyBorder="1" applyAlignment="1" applyProtection="1">
      <alignment horizontal="right" vertical="center" wrapText="1" readingOrder="2"/>
    </xf>
    <xf numFmtId="0" fontId="26" fillId="9" borderId="3" xfId="0" applyFont="1" applyFill="1" applyBorder="1" applyAlignment="1" applyProtection="1">
      <alignment horizontal="right" vertical="center" wrapText="1" readingOrder="2"/>
    </xf>
    <xf numFmtId="0" fontId="30" fillId="4" borderId="5" xfId="2" applyFont="1" applyFill="1" applyBorder="1" applyAlignment="1">
      <alignment horizontal="right" readingOrder="2"/>
    </xf>
    <xf numFmtId="0" fontId="25" fillId="10" borderId="4" xfId="3" applyFont="1" applyFill="1" applyBorder="1" applyAlignment="1">
      <alignment horizontal="right" vertical="center" wrapText="1" readingOrder="2"/>
    </xf>
    <xf numFmtId="0" fontId="26" fillId="9" borderId="3" xfId="0" applyFont="1" applyFill="1" applyBorder="1" applyAlignment="1">
      <alignment horizontal="right" vertical="center" wrapText="1" readingOrder="2"/>
    </xf>
    <xf numFmtId="0" fontId="16" fillId="10" borderId="0" xfId="3" applyFont="1" applyFill="1" applyBorder="1" applyAlignment="1">
      <alignment horizontal="right" vertical="center" wrapText="1" readingOrder="2"/>
    </xf>
    <xf numFmtId="0" fontId="29" fillId="3" borderId="4" xfId="2" applyFont="1" applyFill="1" applyBorder="1" applyAlignment="1">
      <alignment horizontal="center" readingOrder="2"/>
    </xf>
    <xf numFmtId="0" fontId="29" fillId="3" borderId="4" xfId="2" applyFont="1" applyFill="1" applyBorder="1" applyAlignment="1">
      <alignment horizontal="center" vertical="center" wrapText="1" readingOrder="2"/>
    </xf>
    <xf numFmtId="0" fontId="13" fillId="4" borderId="1" xfId="0" applyFont="1" applyFill="1" applyBorder="1" applyAlignment="1" applyProtection="1">
      <alignment horizontal="right" vertical="center" wrapText="1" readingOrder="2"/>
    </xf>
    <xf numFmtId="0" fontId="13" fillId="3" borderId="1" xfId="0" applyFont="1" applyFill="1" applyBorder="1" applyAlignment="1" applyProtection="1">
      <alignment horizontal="right" vertical="center" readingOrder="2"/>
    </xf>
    <xf numFmtId="0" fontId="27" fillId="3" borderId="0" xfId="3" applyFont="1" applyFill="1" applyAlignment="1">
      <alignment horizontal="right" vertical="center" wrapText="1" readingOrder="2"/>
    </xf>
  </cellXfs>
  <cellStyles count="4">
    <cellStyle name="Hyperlink" xfId="2" builtinId="8"/>
    <cellStyle name="Normal" xfId="0" builtinId="0"/>
    <cellStyle name="Normal 2" xfId="3"/>
    <cellStyle name="Normal 7" xfId="1"/>
  </cellStyles>
  <dxfs count="152">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theme="1" tint="0.499984740745262"/>
        </patternFill>
      </fill>
    </dxf>
    <dxf>
      <fill>
        <patternFill>
          <bgColor theme="7" tint="0.59996337778862885"/>
        </patternFill>
      </fill>
    </dxf>
    <dxf>
      <fill>
        <patternFill>
          <bgColor theme="5" tint="0.59996337778862885"/>
        </patternFill>
      </fill>
    </dxf>
    <dxf>
      <fill>
        <patternFill>
          <bgColor theme="9" tint="0.79998168889431442"/>
        </patternFill>
      </fill>
    </dxf>
    <dxf>
      <fill>
        <patternFill>
          <bgColor theme="9" tint="0.3999450666829432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
      <font>
        <color theme="0"/>
      </font>
      <fill>
        <patternFill>
          <bgColor theme="1" tint="0.499984740745262"/>
        </patternFill>
      </fill>
    </dxf>
    <dxf>
      <font>
        <color theme="0"/>
      </font>
      <fill>
        <patternFill>
          <bgColor rgb="FF70AD47"/>
        </patternFill>
      </fill>
    </dxf>
    <dxf>
      <font>
        <color theme="0"/>
      </font>
      <fill>
        <patternFill>
          <bgColor rgb="FFFFC000"/>
        </patternFill>
      </fill>
    </dxf>
    <dxf>
      <font>
        <color theme="0"/>
      </font>
      <fill>
        <patternFill>
          <bgColor rgb="FFFF0000"/>
        </patternFill>
      </fill>
    </dxf>
    <dxf>
      <font>
        <color theme="0"/>
      </font>
      <fill>
        <patternFill>
          <bgColor theme="1" tint="0.499984740745262"/>
        </patternFill>
      </fill>
    </dxf>
  </dxfs>
  <tableStyles count="0" defaultTableStyle="TableStyleMedium2" defaultPivotStyle="PivotStyleLight16"/>
  <colors>
    <mruColors>
      <color rgb="FF70AD47"/>
      <color rgb="FF2D3982"/>
      <color rgb="FF373D48"/>
      <color rgb="FF00B9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3454157782515993E-2"/>
          <c:y val="4.2826552462526764E-2"/>
          <c:w val="0.95309168443496806"/>
          <c:h val="0.74196900976243063"/>
        </c:manualLayout>
      </c:layout>
      <c:pie3DChart>
        <c:varyColors val="1"/>
        <c:ser>
          <c:idx val="0"/>
          <c:order val="0"/>
          <c:dPt>
            <c:idx val="0"/>
            <c:bubble3D val="0"/>
            <c:spPr>
              <a:solidFill>
                <a:srgbClr val="70AD47"/>
              </a:solidFill>
              <a:ln>
                <a:noFill/>
              </a:ln>
              <a:effectLst/>
              <a:sp3d/>
            </c:spPr>
            <c:extLst>
              <c:ext xmlns:c16="http://schemas.microsoft.com/office/drawing/2014/chart" uri="{C3380CC4-5D6E-409C-BE32-E72D297353CC}">
                <c16:uniqueId val="{00000008-893A-425E-B275-ECDAAA4A7350}"/>
              </c:ext>
            </c:extLst>
          </c:dPt>
          <c:dPt>
            <c:idx val="1"/>
            <c:bubble3D val="0"/>
            <c:spPr>
              <a:solidFill>
                <a:srgbClr val="FFC000"/>
              </a:solidFill>
              <a:ln>
                <a:noFill/>
              </a:ln>
              <a:effectLst/>
              <a:sp3d/>
            </c:spPr>
            <c:extLst>
              <c:ext xmlns:c16="http://schemas.microsoft.com/office/drawing/2014/chart" uri="{C3380CC4-5D6E-409C-BE32-E72D297353CC}">
                <c16:uniqueId val="{00000013-893A-425E-B275-ECDAAA4A7350}"/>
              </c:ext>
            </c:extLst>
          </c:dPt>
          <c:dPt>
            <c:idx val="2"/>
            <c:bubble3D val="0"/>
            <c:spPr>
              <a:solidFill>
                <a:srgbClr val="FF0000"/>
              </a:solidFill>
              <a:ln>
                <a:noFill/>
              </a:ln>
              <a:effectLst/>
              <a:sp3d/>
            </c:spPr>
            <c:extLst>
              <c:ext xmlns:c16="http://schemas.microsoft.com/office/drawing/2014/chart" uri="{C3380CC4-5D6E-409C-BE32-E72D297353CC}">
                <c16:uniqueId val="{0000000D-893A-425E-B275-ECDAAA4A7350}"/>
              </c:ext>
            </c:extLst>
          </c:dPt>
          <c:dPt>
            <c:idx val="3"/>
            <c:bubble3D val="0"/>
            <c:spPr>
              <a:solidFill>
                <a:schemeClr val="bg1">
                  <a:lumMod val="50000"/>
                </a:schemeClr>
              </a:solidFill>
              <a:ln>
                <a:noFill/>
              </a:ln>
              <a:effectLst/>
              <a:sp3d/>
            </c:spPr>
            <c:extLst>
              <c:ext xmlns:c16="http://schemas.microsoft.com/office/drawing/2014/chart" uri="{C3380CC4-5D6E-409C-BE32-E72D297353CC}">
                <c16:uniqueId val="{0000001B-893A-425E-B275-ECDAAA4A7350}"/>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التقييم!$B$59:$B$62</c:f>
              <c:strCache>
                <c:ptCount val="4"/>
                <c:pt idx="0">
                  <c:v>مطبق كلياً - Implemented</c:v>
                </c:pt>
                <c:pt idx="1">
                  <c:v>مطبق جزئياً - Partially Implemented</c:v>
                </c:pt>
                <c:pt idx="2">
                  <c:v>غير مطبق - Not Implemented</c:v>
                </c:pt>
                <c:pt idx="3">
                  <c:v>لا ينطبق على المنشأة - Not Applicable</c:v>
                </c:pt>
              </c:strCache>
            </c:strRef>
          </c:cat>
          <c:val>
            <c:numRef>
              <c:f>التقييم!$C$59:$C$62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93A-425E-B275-ECDAAA4A7350}"/>
            </c:ext>
          </c:extLst>
        </c:ser>
        <c:dLbls>
          <c:dLblPos val="ctr"/>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206189</xdr:colOff>
      <xdr:row>0</xdr:row>
      <xdr:rowOff>34066</xdr:rowOff>
    </xdr:from>
    <xdr:to>
      <xdr:col>0</xdr:col>
      <xdr:colOff>206189</xdr:colOff>
      <xdr:row>3</xdr:row>
      <xdr:rowOff>135744</xdr:rowOff>
    </xdr:to>
    <xdr:pic>
      <xdr:nvPicPr>
        <xdr:cNvPr id="2" name="2EA7FDEC-D4D1-462F-BFDF-0C784B7D1F58" descr="2EA7FDEC-D4D1-462F-BFDF-0C784B7D1F58">
          <a:extLst>
            <a:ext uri="{FF2B5EF4-FFF2-40B4-BE49-F238E27FC236}">
              <a16:creationId xmlns:a16="http://schemas.microsoft.com/office/drawing/2014/main" id="{C742470D-B24B-4F96-864B-AB7B4B543D69}"/>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65271" y="34066"/>
          <a:ext cx="0" cy="680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97195</xdr:colOff>
      <xdr:row>0</xdr:row>
      <xdr:rowOff>0</xdr:rowOff>
    </xdr:from>
    <xdr:to>
      <xdr:col>1</xdr:col>
      <xdr:colOff>97195</xdr:colOff>
      <xdr:row>4</xdr:row>
      <xdr:rowOff>141158</xdr:rowOff>
    </xdr:to>
    <xdr:pic>
      <xdr:nvPicPr>
        <xdr:cNvPr id="3" name="Picture 2">
          <a:extLst>
            <a:ext uri="{FF2B5EF4-FFF2-40B4-BE49-F238E27FC236}">
              <a16:creationId xmlns:a16="http://schemas.microsoft.com/office/drawing/2014/main" id="{B422DE72-A849-4AE5-8CEF-06C62753A18D}"/>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25210"/>
        <a:stretch/>
      </xdr:blipFill>
      <xdr:spPr bwMode="auto">
        <a:xfrm>
          <a:off x="6722705" y="0"/>
          <a:ext cx="0" cy="933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78086</xdr:colOff>
      <xdr:row>12</xdr:row>
      <xdr:rowOff>0</xdr:rowOff>
    </xdr:from>
    <xdr:to>
      <xdr:col>0</xdr:col>
      <xdr:colOff>78086</xdr:colOff>
      <xdr:row>1048576</xdr:row>
      <xdr:rowOff>135961</xdr:rowOff>
    </xdr:to>
    <xdr:pic>
      <xdr:nvPicPr>
        <xdr:cNvPr id="4" name="Graphic 11">
          <a:extLst>
            <a:ext uri="{FF2B5EF4-FFF2-40B4-BE49-F238E27FC236}">
              <a16:creationId xmlns:a16="http://schemas.microsoft.com/office/drawing/2014/main" id="{EEAEA86B-2303-4FD5-A5B3-513CC3E312E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7793374" y="3388689"/>
          <a:ext cx="0" cy="696689"/>
        </a:xfrm>
        <a:prstGeom prst="rect">
          <a:avLst/>
        </a:prstGeom>
      </xdr:spPr>
    </xdr:pic>
    <xdr:clientData/>
  </xdr:twoCellAnchor>
  <xdr:twoCellAnchor editAs="oneCell">
    <xdr:from>
      <xdr:col>0</xdr:col>
      <xdr:colOff>178104</xdr:colOff>
      <xdr:row>13</xdr:row>
      <xdr:rowOff>0</xdr:rowOff>
    </xdr:from>
    <xdr:to>
      <xdr:col>0</xdr:col>
      <xdr:colOff>178104</xdr:colOff>
      <xdr:row>1048576</xdr:row>
      <xdr:rowOff>160639</xdr:rowOff>
    </xdr:to>
    <xdr:pic>
      <xdr:nvPicPr>
        <xdr:cNvPr id="9" name="Picture 8">
          <a:extLst>
            <a:ext uri="{FF2B5EF4-FFF2-40B4-BE49-F238E27FC236}">
              <a16:creationId xmlns:a16="http://schemas.microsoft.com/office/drawing/2014/main" id="{A35F33E2-B3DC-40AC-ABBE-F89259F7AE5D}"/>
            </a:ext>
          </a:extLst>
        </xdr:cNvPr>
        <xdr:cNvPicPr>
          <a:picLocks noChangeAspect="1" noChangeArrowheads="1"/>
        </xdr:cNvPicPr>
      </xdr:nvPicPr>
      <xdr:blipFill>
        <a:blip xmlns:r="http://schemas.openxmlformats.org/officeDocument/2006/relationships" r:embed="rId5" cstate="print">
          <a:clrChange>
            <a:clrFrom>
              <a:srgbClr val="F1F1F1"/>
            </a:clrFrom>
            <a:clrTo>
              <a:srgbClr val="F1F1F1">
                <a:alpha val="0"/>
              </a:srgbClr>
            </a:clrTo>
          </a:clrChange>
          <a:extLst>
            <a:ext uri="{28A0092B-C50C-407E-A947-70E740481C1C}">
              <a14:useLocalDpi xmlns:a14="http://schemas.microsoft.com/office/drawing/2010/main" val="0"/>
            </a:ext>
          </a:extLst>
        </a:blip>
        <a:srcRect/>
        <a:stretch>
          <a:fillRect/>
        </a:stretch>
      </xdr:blipFill>
      <xdr:spPr bwMode="auto">
        <a:xfrm>
          <a:off x="7693356" y="4888818"/>
          <a:ext cx="0" cy="7472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38100</xdr:colOff>
      <xdr:row>0</xdr:row>
      <xdr:rowOff>38099</xdr:rowOff>
    </xdr:from>
    <xdr:to>
      <xdr:col>2</xdr:col>
      <xdr:colOff>527538</xdr:colOff>
      <xdr:row>4</xdr:row>
      <xdr:rowOff>174926</xdr:rowOff>
    </xdr:to>
    <xdr:pic>
      <xdr:nvPicPr>
        <xdr:cNvPr id="12" name="Picture 11"/>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446346" y="38099"/>
          <a:ext cx="2511669" cy="928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159611</xdr:colOff>
      <xdr:row>0</xdr:row>
      <xdr:rowOff>152400</xdr:rowOff>
    </xdr:from>
    <xdr:to>
      <xdr:col>10</xdr:col>
      <xdr:colOff>237005</xdr:colOff>
      <xdr:row>3</xdr:row>
      <xdr:rowOff>195384</xdr:rowOff>
    </xdr:to>
    <xdr:pic>
      <xdr:nvPicPr>
        <xdr:cNvPr id="13" name="Picture 12"/>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5148" y="152400"/>
          <a:ext cx="2641818" cy="624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201258</xdr:colOff>
      <xdr:row>0</xdr:row>
      <xdr:rowOff>26892</xdr:rowOff>
    </xdr:from>
    <xdr:to>
      <xdr:col>0</xdr:col>
      <xdr:colOff>201258</xdr:colOff>
      <xdr:row>1</xdr:row>
      <xdr:rowOff>498879</xdr:rowOff>
    </xdr:to>
    <xdr:pic>
      <xdr:nvPicPr>
        <xdr:cNvPr id="6" name="2EA7FDEC-D4D1-462F-BFDF-0C784B7D1F58" descr="2EA7FDEC-D4D1-462F-BFDF-0C784B7D1F58">
          <a:extLst>
            <a:ext uri="{FF2B5EF4-FFF2-40B4-BE49-F238E27FC236}">
              <a16:creationId xmlns:a16="http://schemas.microsoft.com/office/drawing/2014/main" id="{09409094-2837-45FA-B619-2A2391585158}"/>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834782" y="26892"/>
          <a:ext cx="0" cy="691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289859</xdr:colOff>
      <xdr:row>0</xdr:row>
      <xdr:rowOff>112806</xdr:rowOff>
    </xdr:from>
    <xdr:to>
      <xdr:col>2</xdr:col>
      <xdr:colOff>2425661</xdr:colOff>
      <xdr:row>3</xdr:row>
      <xdr:rowOff>10632</xdr:rowOff>
    </xdr:to>
    <xdr:pic>
      <xdr:nvPicPr>
        <xdr:cNvPr id="11" name="Picture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50062" y="112806"/>
          <a:ext cx="3158785" cy="1149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2025869</xdr:colOff>
      <xdr:row>0</xdr:row>
      <xdr:rowOff>156295</xdr:rowOff>
    </xdr:from>
    <xdr:to>
      <xdr:col>8</xdr:col>
      <xdr:colOff>1962943</xdr:colOff>
      <xdr:row>2</xdr:row>
      <xdr:rowOff>386459</xdr:rowOff>
    </xdr:to>
    <xdr:pic>
      <xdr:nvPicPr>
        <xdr:cNvPr id="12" name="Picture 1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6519" y="156295"/>
          <a:ext cx="4215997" cy="9628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201258</xdr:colOff>
      <xdr:row>0</xdr:row>
      <xdr:rowOff>26892</xdr:rowOff>
    </xdr:from>
    <xdr:to>
      <xdr:col>0</xdr:col>
      <xdr:colOff>201258</xdr:colOff>
      <xdr:row>3</xdr:row>
      <xdr:rowOff>78802</xdr:rowOff>
    </xdr:to>
    <xdr:pic>
      <xdr:nvPicPr>
        <xdr:cNvPr id="2" name="2EA7FDEC-D4D1-462F-BFDF-0C784B7D1F58" descr="2EA7FDEC-D4D1-462F-BFDF-0C784B7D1F58">
          <a:extLst>
            <a:ext uri="{FF2B5EF4-FFF2-40B4-BE49-F238E27FC236}">
              <a16:creationId xmlns:a16="http://schemas.microsoft.com/office/drawing/2014/main" id="{09409094-2837-45FA-B619-2A2391585158}"/>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352942" y="26892"/>
          <a:ext cx="0" cy="68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289859</xdr:colOff>
      <xdr:row>0</xdr:row>
      <xdr:rowOff>112806</xdr:rowOff>
    </xdr:from>
    <xdr:to>
      <xdr:col>1</xdr:col>
      <xdr:colOff>1312056</xdr:colOff>
      <xdr:row>4</xdr:row>
      <xdr:rowOff>425824</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06677" y="112806"/>
          <a:ext cx="3157664" cy="11512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2570763</xdr:colOff>
      <xdr:row>0</xdr:row>
      <xdr:rowOff>116356</xdr:rowOff>
    </xdr:from>
    <xdr:to>
      <xdr:col>3</xdr:col>
      <xdr:colOff>3059337</xdr:colOff>
      <xdr:row>4</xdr:row>
      <xdr:rowOff>239058</xdr:rowOff>
    </xdr:to>
    <xdr:pic>
      <xdr:nvPicPr>
        <xdr:cNvPr id="4" name="Pictur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368" y="116356"/>
          <a:ext cx="3730810" cy="959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8650143</xdr:colOff>
      <xdr:row>0</xdr:row>
      <xdr:rowOff>31750</xdr:rowOff>
    </xdr:from>
    <xdr:to>
      <xdr:col>5</xdr:col>
      <xdr:colOff>2027709</xdr:colOff>
      <xdr:row>3</xdr:row>
      <xdr:rowOff>285750</xdr:rowOff>
    </xdr:to>
    <xdr:pic>
      <xdr:nvPicPr>
        <xdr:cNvPr id="8" name="Picture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1" y="31750"/>
          <a:ext cx="4375766" cy="92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515470</xdr:colOff>
      <xdr:row>7</xdr:row>
      <xdr:rowOff>198346</xdr:rowOff>
    </xdr:from>
    <xdr:to>
      <xdr:col>1</xdr:col>
      <xdr:colOff>986118</xdr:colOff>
      <xdr:row>7</xdr:row>
      <xdr:rowOff>393355</xdr:rowOff>
    </xdr:to>
    <xdr:sp macro="" textlink="">
      <xdr:nvSpPr>
        <xdr:cNvPr id="10" name="Left Arrow 9"/>
        <xdr:cNvSpPr/>
      </xdr:nvSpPr>
      <xdr:spPr>
        <a:xfrm>
          <a:off x="15699729" y="2122884"/>
          <a:ext cx="470648" cy="19500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editAs="oneCell">
    <xdr:from>
      <xdr:col>0</xdr:col>
      <xdr:colOff>74706</xdr:colOff>
      <xdr:row>0</xdr:row>
      <xdr:rowOff>22410</xdr:rowOff>
    </xdr:from>
    <xdr:to>
      <xdr:col>2</xdr:col>
      <xdr:colOff>43329</xdr:colOff>
      <xdr:row>4</xdr:row>
      <xdr:rowOff>1021</xdr:rowOff>
    </xdr:to>
    <xdr:pic>
      <xdr:nvPicPr>
        <xdr:cNvPr id="5"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67118" y="22410"/>
          <a:ext cx="2861235" cy="9647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54</xdr:row>
      <xdr:rowOff>88900</xdr:rowOff>
    </xdr:from>
    <xdr:to>
      <xdr:col>4</xdr:col>
      <xdr:colOff>5956300</xdr:colOff>
      <xdr:row>68</xdr:row>
      <xdr:rowOff>63500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y%20Work\Danah%20Emirates\July%202019\E-Commerce%20Cybersecurity%20Guidelines%20for%20Consumer%20Infographic%20vFinal%20Format%20A_Updated\20190718_SME%20Self-Assessment%20vFinal_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structions"/>
      <sheetName val="Assessment"/>
      <sheetName val="Lists support"/>
    </sheetNames>
    <sheetDataSet>
      <sheetData sheetId="0" refreshError="1"/>
      <sheetData sheetId="1" refreshError="1"/>
      <sheetData sheetId="2" refreshError="1"/>
      <sheetData sheetId="3">
        <row r="3">
          <cell r="B3" t="str">
            <v>No</v>
          </cell>
        </row>
        <row r="4">
          <cell r="B4" t="str">
            <v>Partially</v>
          </cell>
        </row>
        <row r="5">
          <cell r="B5" t="str">
            <v>Yes</v>
          </cell>
        </row>
        <row r="6">
          <cell r="B6"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rightToLeft="1" tabSelected="1" zoomScale="190" zoomScaleNormal="190" workbookViewId="0">
      <selection activeCell="A13" sqref="A13"/>
    </sheetView>
  </sheetViews>
  <sheetFormatPr defaultColWidth="0" defaultRowHeight="0" customHeight="1" zeroHeight="1" x14ac:dyDescent="0.55000000000000004"/>
  <cols>
    <col min="1" max="1" width="15.26953125" style="11" customWidth="1"/>
    <col min="2" max="2" width="13.7265625" style="11" customWidth="1"/>
    <col min="3" max="8" width="8.81640625" style="11" customWidth="1"/>
    <col min="9" max="9" width="13.7265625" style="11" customWidth="1"/>
    <col min="10" max="10" width="14.1796875" style="11" customWidth="1"/>
    <col min="11" max="11" width="4.7265625" style="11" customWidth="1"/>
    <col min="12" max="16384" width="8.81640625" style="11" hidden="1"/>
  </cols>
  <sheetData>
    <row r="1" spans="1:11" ht="16.5" x14ac:dyDescent="0.55000000000000004">
      <c r="A1" s="10"/>
      <c r="B1" s="10"/>
      <c r="C1" s="10"/>
      <c r="D1" s="10"/>
      <c r="E1" s="10"/>
      <c r="F1" s="10"/>
      <c r="G1" s="10"/>
      <c r="H1" s="10"/>
      <c r="I1" s="10"/>
      <c r="J1" s="10"/>
      <c r="K1" s="10"/>
    </row>
    <row r="2" spans="1:11" ht="14.65" customHeight="1" x14ac:dyDescent="0.55000000000000004">
      <c r="A2" s="10"/>
      <c r="B2" s="64"/>
      <c r="C2" s="64"/>
      <c r="D2" s="64"/>
      <c r="E2" s="64"/>
      <c r="F2" s="10"/>
      <c r="G2" s="10"/>
      <c r="H2" s="10"/>
      <c r="I2" s="10"/>
      <c r="J2" s="10"/>
      <c r="K2" s="10"/>
    </row>
    <row r="3" spans="1:11" ht="14.65" customHeight="1" x14ac:dyDescent="0.55000000000000004">
      <c r="A3" s="10"/>
      <c r="B3" s="64"/>
      <c r="C3" s="64"/>
      <c r="D3" s="64"/>
      <c r="E3" s="64"/>
      <c r="F3" s="10"/>
      <c r="G3" s="10"/>
      <c r="H3" s="10"/>
      <c r="I3" s="10"/>
      <c r="J3" s="10"/>
      <c r="K3" s="10"/>
    </row>
    <row r="4" spans="1:11" ht="16.5" x14ac:dyDescent="0.55000000000000004">
      <c r="A4" s="10"/>
      <c r="B4" s="10"/>
      <c r="C4" s="10"/>
      <c r="D4" s="10"/>
      <c r="E4" s="10"/>
      <c r="F4" s="10"/>
      <c r="G4" s="10"/>
      <c r="H4" s="10"/>
      <c r="I4" s="10"/>
      <c r="J4" s="10"/>
      <c r="K4" s="10"/>
    </row>
    <row r="5" spans="1:11" ht="16.5" x14ac:dyDescent="0.55000000000000004">
      <c r="A5" s="10"/>
      <c r="B5" s="10"/>
      <c r="C5" s="10"/>
      <c r="D5" s="10"/>
      <c r="E5" s="10"/>
      <c r="F5" s="10"/>
      <c r="G5" s="10"/>
      <c r="H5" s="10"/>
      <c r="I5" s="10"/>
      <c r="J5" s="10"/>
      <c r="K5" s="10"/>
    </row>
    <row r="6" spans="1:11" ht="16.5" customHeight="1" x14ac:dyDescent="0.55000000000000004">
      <c r="A6" s="65" t="s">
        <v>35</v>
      </c>
      <c r="B6" s="65"/>
      <c r="C6" s="65"/>
      <c r="D6" s="65"/>
      <c r="E6" s="65"/>
      <c r="F6" s="65"/>
      <c r="G6" s="65"/>
      <c r="H6" s="65"/>
      <c r="I6" s="65"/>
      <c r="J6" s="65"/>
      <c r="K6" s="10"/>
    </row>
    <row r="7" spans="1:11" ht="16.5" customHeight="1" x14ac:dyDescent="0.55000000000000004">
      <c r="A7" s="65"/>
      <c r="B7" s="65"/>
      <c r="C7" s="65"/>
      <c r="D7" s="65"/>
      <c r="E7" s="65"/>
      <c r="F7" s="65"/>
      <c r="G7" s="65"/>
      <c r="H7" s="65"/>
      <c r="I7" s="65"/>
      <c r="J7" s="65"/>
      <c r="K7" s="10"/>
    </row>
    <row r="8" spans="1:11" ht="14.65" customHeight="1" x14ac:dyDescent="0.55000000000000004">
      <c r="A8" s="65"/>
      <c r="B8" s="65"/>
      <c r="C8" s="65"/>
      <c r="D8" s="65"/>
      <c r="E8" s="65"/>
      <c r="F8" s="65"/>
      <c r="G8" s="65"/>
      <c r="H8" s="65"/>
      <c r="I8" s="65"/>
      <c r="J8" s="65"/>
      <c r="K8" s="10"/>
    </row>
    <row r="9" spans="1:11" ht="16.5" customHeight="1" x14ac:dyDescent="0.55000000000000004">
      <c r="A9" s="65"/>
      <c r="B9" s="65"/>
      <c r="C9" s="65"/>
      <c r="D9" s="65"/>
      <c r="E9" s="65"/>
      <c r="F9" s="65"/>
      <c r="G9" s="65"/>
      <c r="H9" s="65"/>
      <c r="I9" s="65"/>
      <c r="J9" s="65"/>
      <c r="K9" s="10"/>
    </row>
    <row r="10" spans="1:11" ht="16.5" customHeight="1" x14ac:dyDescent="0.55000000000000004">
      <c r="A10" s="65"/>
      <c r="B10" s="65"/>
      <c r="C10" s="65"/>
      <c r="D10" s="65"/>
      <c r="E10" s="65"/>
      <c r="F10" s="65"/>
      <c r="G10" s="65"/>
      <c r="H10" s="65"/>
      <c r="I10" s="65"/>
      <c r="J10" s="65"/>
      <c r="K10" s="10"/>
    </row>
    <row r="11" spans="1:11" ht="18.5" customHeight="1" x14ac:dyDescent="0.55000000000000004">
      <c r="A11" s="65"/>
      <c r="B11" s="65"/>
      <c r="C11" s="65"/>
      <c r="D11" s="65"/>
      <c r="E11" s="65"/>
      <c r="F11" s="65"/>
      <c r="G11" s="65"/>
      <c r="H11" s="65"/>
      <c r="I11" s="65"/>
      <c r="J11" s="65"/>
      <c r="K11" s="10"/>
    </row>
    <row r="12" spans="1:11" ht="16.5" x14ac:dyDescent="0.55000000000000004">
      <c r="A12" s="10"/>
      <c r="B12" s="10"/>
      <c r="C12" s="10"/>
      <c r="D12" s="10"/>
      <c r="E12" s="10"/>
      <c r="F12" s="10"/>
      <c r="G12" s="10"/>
      <c r="H12" s="10"/>
      <c r="I12" s="10"/>
      <c r="J12" s="10"/>
      <c r="K12" s="10"/>
    </row>
    <row r="13" spans="1:11" ht="18.5" x14ac:dyDescent="0.55000000000000004">
      <c r="A13" s="14"/>
      <c r="B13" s="24" t="s">
        <v>30</v>
      </c>
      <c r="C13" s="14"/>
      <c r="D13" s="14"/>
      <c r="E13" s="14"/>
      <c r="F13" s="14"/>
      <c r="G13" s="14"/>
      <c r="H13" s="24" t="s">
        <v>31</v>
      </c>
      <c r="I13" s="14"/>
      <c r="J13" s="14"/>
      <c r="K13" s="10"/>
    </row>
    <row r="14" spans="1:11" ht="16.5" x14ac:dyDescent="0.55000000000000004">
      <c r="A14" s="10"/>
      <c r="B14" s="10"/>
      <c r="C14" s="10"/>
      <c r="D14" s="10"/>
      <c r="E14" s="10"/>
      <c r="F14" s="10"/>
      <c r="G14" s="10"/>
      <c r="H14" s="10"/>
      <c r="I14" s="10"/>
      <c r="J14" s="10"/>
      <c r="K14" s="10"/>
    </row>
  </sheetData>
  <sheetProtection password="C71F" sheet="1" objects="1" scenarios="1"/>
  <mergeCells count="2">
    <mergeCell ref="B2:E3"/>
    <mergeCell ref="A6:J11"/>
  </mergeCells>
  <pageMargins left="0.7" right="0.7" top="0.75" bottom="0.75" header="0.3" footer="0.3"/>
  <pageSetup paperSize="9" orientation="portrait" r:id="rId1"/>
  <headerFooter>
    <oddFooter>&amp;R&amp;1#&amp;"Courier New"&amp;10&amp;K317100متاح</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rightToLeft="1" zoomScaleNormal="100" workbookViewId="0">
      <selection activeCell="A4" sqref="A4:I31"/>
    </sheetView>
  </sheetViews>
  <sheetFormatPr defaultColWidth="0" defaultRowHeight="0" customHeight="1" zeroHeight="1" x14ac:dyDescent="0.55000000000000004"/>
  <cols>
    <col min="1" max="1" width="9" style="11" customWidth="1"/>
    <col min="2" max="2" width="5.6328125" style="11" customWidth="1"/>
    <col min="3" max="3" width="35.6328125" style="11" customWidth="1"/>
    <col min="4" max="9" width="30.6328125" style="11" customWidth="1"/>
    <col min="10" max="16384" width="8.81640625" style="11" hidden="1"/>
  </cols>
  <sheetData>
    <row r="1" spans="1:9" s="10" customFormat="1" ht="16.5" x14ac:dyDescent="0.55000000000000004"/>
    <row r="2" spans="1:9" s="10" customFormat="1" ht="41" x14ac:dyDescent="0.55000000000000004">
      <c r="C2" s="66"/>
      <c r="D2" s="43"/>
      <c r="E2" s="43"/>
      <c r="F2" s="43"/>
      <c r="G2" s="43"/>
      <c r="H2" s="43"/>
    </row>
    <row r="3" spans="1:9" s="10" customFormat="1" ht="41" x14ac:dyDescent="0.55000000000000004">
      <c r="C3" s="66"/>
      <c r="D3" s="43"/>
      <c r="E3" s="43"/>
      <c r="F3" s="43"/>
      <c r="G3" s="43"/>
      <c r="H3" s="43"/>
    </row>
    <row r="4" spans="1:9" s="10" customFormat="1" ht="16.5" x14ac:dyDescent="0.55000000000000004"/>
    <row r="5" spans="1:9" s="10" customFormat="1" ht="60" x14ac:dyDescent="1.7">
      <c r="D5" s="25"/>
      <c r="E5" s="25" t="s">
        <v>36</v>
      </c>
      <c r="F5" s="25"/>
      <c r="G5" s="25"/>
      <c r="H5" s="25"/>
    </row>
    <row r="6" spans="1:9" s="10" customFormat="1" ht="20" customHeight="1" x14ac:dyDescent="1.7">
      <c r="C6" s="25"/>
      <c r="D6" s="25"/>
      <c r="E6" s="25"/>
      <c r="F6" s="25"/>
      <c r="G6" s="25"/>
      <c r="H6" s="25"/>
    </row>
    <row r="7" spans="1:9" s="10" customFormat="1" ht="24.5" x14ac:dyDescent="0.55000000000000004">
      <c r="B7" s="68" t="s">
        <v>29</v>
      </c>
      <c r="C7" s="68"/>
      <c r="D7" s="68"/>
      <c r="E7" s="68"/>
      <c r="F7" s="68"/>
      <c r="G7" s="68"/>
      <c r="H7" s="68"/>
      <c r="I7" s="68"/>
    </row>
    <row r="8" spans="1:9" s="10" customFormat="1" ht="18.5" customHeight="1" x14ac:dyDescent="0.55000000000000004">
      <c r="B8" s="69" t="s">
        <v>58</v>
      </c>
      <c r="C8" s="69"/>
      <c r="D8" s="69"/>
      <c r="E8" s="69"/>
      <c r="F8" s="69"/>
      <c r="G8" s="69"/>
      <c r="H8" s="69"/>
      <c r="I8" s="69"/>
    </row>
    <row r="9" spans="1:9" s="10" customFormat="1" ht="18.5" customHeight="1" x14ac:dyDescent="0.55000000000000004">
      <c r="B9" s="70"/>
      <c r="C9" s="70"/>
      <c r="D9" s="70"/>
      <c r="E9" s="70"/>
      <c r="F9" s="70"/>
      <c r="G9" s="70"/>
      <c r="H9" s="70"/>
      <c r="I9" s="70"/>
    </row>
    <row r="10" spans="1:9" s="10" customFormat="1" ht="18.5" customHeight="1" x14ac:dyDescent="0.55000000000000004">
      <c r="B10" s="70"/>
      <c r="C10" s="70"/>
      <c r="D10" s="70"/>
      <c r="E10" s="70"/>
      <c r="F10" s="70"/>
      <c r="G10" s="70"/>
      <c r="H10" s="70"/>
      <c r="I10" s="70"/>
    </row>
    <row r="11" spans="1:9" s="10" customFormat="1" ht="18.5" customHeight="1" x14ac:dyDescent="0.55000000000000004">
      <c r="B11" s="70"/>
      <c r="C11" s="70"/>
      <c r="D11" s="70"/>
      <c r="E11" s="70"/>
      <c r="F11" s="70"/>
      <c r="G11" s="70"/>
      <c r="H11" s="70"/>
      <c r="I11" s="70"/>
    </row>
    <row r="12" spans="1:9" s="10" customFormat="1" ht="18.5" x14ac:dyDescent="0.55000000000000004">
      <c r="B12" s="15"/>
      <c r="C12" s="14"/>
      <c r="D12" s="14"/>
      <c r="E12" s="14"/>
      <c r="F12" s="14"/>
      <c r="G12" s="14"/>
      <c r="H12" s="14"/>
      <c r="I12" s="14"/>
    </row>
    <row r="13" spans="1:9" ht="24.5" x14ac:dyDescent="0.55000000000000004">
      <c r="A13" s="13"/>
      <c r="B13" s="67" t="s">
        <v>41</v>
      </c>
      <c r="C13" s="67"/>
      <c r="D13" s="67"/>
      <c r="E13" s="67"/>
      <c r="F13" s="67"/>
      <c r="G13" s="67"/>
      <c r="H13" s="67"/>
      <c r="I13" s="67"/>
    </row>
    <row r="14" spans="1:9" ht="20.5" x14ac:dyDescent="0.6">
      <c r="A14" s="10"/>
      <c r="B14" s="73"/>
      <c r="C14" s="73"/>
      <c r="D14" s="73"/>
      <c r="E14" s="73"/>
      <c r="F14" s="73"/>
      <c r="G14" s="73"/>
      <c r="H14" s="73"/>
      <c r="I14" s="73"/>
    </row>
    <row r="15" spans="1:9" ht="20.5" x14ac:dyDescent="0.6">
      <c r="A15" s="10"/>
      <c r="B15" s="45" t="s">
        <v>59</v>
      </c>
      <c r="C15" s="45"/>
      <c r="D15" s="45"/>
      <c r="E15" s="45"/>
      <c r="F15" s="45"/>
      <c r="G15" s="45"/>
      <c r="H15" s="45"/>
      <c r="I15" s="45"/>
    </row>
    <row r="16" spans="1:9" ht="20.5" x14ac:dyDescent="0.6">
      <c r="A16" s="10"/>
      <c r="B16" s="45"/>
      <c r="C16" s="45"/>
      <c r="D16" s="45"/>
      <c r="E16" s="45"/>
      <c r="F16" s="45"/>
      <c r="G16" s="45"/>
      <c r="H16" s="45"/>
      <c r="I16" s="45"/>
    </row>
    <row r="17" spans="1:9" ht="25" customHeight="1" x14ac:dyDescent="0.6">
      <c r="A17" s="10"/>
      <c r="B17" s="49">
        <v>1</v>
      </c>
      <c r="C17" s="71" t="s">
        <v>89</v>
      </c>
      <c r="D17" s="71"/>
      <c r="E17" s="71"/>
      <c r="F17" s="71"/>
      <c r="G17" s="71"/>
      <c r="H17" s="45"/>
      <c r="I17" s="45"/>
    </row>
    <row r="18" spans="1:9" ht="20.5" x14ac:dyDescent="0.6">
      <c r="A18" s="10"/>
      <c r="B18" s="45"/>
      <c r="C18" s="45"/>
      <c r="D18" s="45"/>
      <c r="E18" s="45"/>
      <c r="F18" s="45"/>
      <c r="G18" s="45"/>
      <c r="H18" s="45"/>
      <c r="I18" s="45"/>
    </row>
    <row r="19" spans="1:9" ht="25" customHeight="1" x14ac:dyDescent="0.6">
      <c r="A19" s="10"/>
      <c r="B19" s="49">
        <v>2</v>
      </c>
      <c r="C19" s="71" t="s">
        <v>60</v>
      </c>
      <c r="D19" s="71"/>
      <c r="E19" s="71"/>
      <c r="F19" s="71"/>
      <c r="G19" s="71"/>
      <c r="H19" s="47"/>
      <c r="I19" s="47"/>
    </row>
    <row r="20" spans="1:9" ht="20.5" x14ac:dyDescent="0.6">
      <c r="A20" s="10"/>
      <c r="B20" s="42"/>
      <c r="C20" s="42"/>
      <c r="D20" s="42"/>
      <c r="E20" s="42"/>
      <c r="F20" s="42"/>
      <c r="G20" s="42"/>
      <c r="H20" s="42"/>
      <c r="I20" s="42"/>
    </row>
    <row r="21" spans="1:9" ht="25" customHeight="1" x14ac:dyDescent="0.55000000000000004">
      <c r="A21" s="10"/>
      <c r="B21" s="49">
        <v>3</v>
      </c>
      <c r="C21" s="72" t="s">
        <v>140</v>
      </c>
      <c r="D21" s="72"/>
      <c r="E21" s="72"/>
      <c r="F21" s="72"/>
      <c r="G21" s="72"/>
      <c r="H21" s="48"/>
      <c r="I21" s="48"/>
    </row>
    <row r="22" spans="1:9" ht="20.5" x14ac:dyDescent="0.55000000000000004">
      <c r="A22" s="10"/>
      <c r="B22" s="41"/>
      <c r="C22" s="41"/>
      <c r="D22" s="41"/>
      <c r="E22" s="41"/>
      <c r="F22" s="41"/>
      <c r="G22" s="41"/>
      <c r="H22" s="41"/>
      <c r="I22" s="41"/>
    </row>
    <row r="23" spans="1:9" ht="18.5" x14ac:dyDescent="0.55000000000000004">
      <c r="A23" s="10"/>
      <c r="B23" s="10"/>
      <c r="C23" s="20" t="s">
        <v>32</v>
      </c>
      <c r="D23" s="46"/>
      <c r="E23" s="46"/>
      <c r="F23" s="46"/>
      <c r="G23" s="46"/>
      <c r="H23" s="46"/>
      <c r="I23" s="16"/>
    </row>
    <row r="24" spans="1:9" ht="18.5" x14ac:dyDescent="0.55000000000000004">
      <c r="A24" s="10"/>
      <c r="B24" s="10"/>
      <c r="C24" s="21" t="s">
        <v>33</v>
      </c>
      <c r="D24" s="46"/>
      <c r="E24" s="46"/>
      <c r="F24" s="46"/>
      <c r="G24" s="46"/>
      <c r="H24" s="46"/>
      <c r="I24" s="16"/>
    </row>
    <row r="25" spans="1:9" ht="18.5" x14ac:dyDescent="0.55000000000000004">
      <c r="A25" s="10"/>
      <c r="B25" s="10"/>
      <c r="C25" s="22" t="s">
        <v>34</v>
      </c>
      <c r="D25" s="46"/>
      <c r="E25" s="46"/>
      <c r="F25" s="46"/>
      <c r="G25" s="46"/>
      <c r="H25" s="46"/>
      <c r="I25" s="16"/>
    </row>
    <row r="26" spans="1:9" ht="18.5" x14ac:dyDescent="0.55000000000000004">
      <c r="A26" s="10"/>
      <c r="B26" s="10"/>
      <c r="C26" s="23" t="s">
        <v>57</v>
      </c>
      <c r="D26" s="46"/>
      <c r="E26" s="46"/>
      <c r="F26" s="46"/>
      <c r="G26" s="46"/>
      <c r="H26" s="46"/>
      <c r="I26" s="16"/>
    </row>
    <row r="27" spans="1:9" ht="18.5" x14ac:dyDescent="0.55000000000000004">
      <c r="A27" s="10"/>
      <c r="B27" s="10"/>
      <c r="C27" s="10"/>
      <c r="D27" s="10"/>
      <c r="E27" s="46"/>
      <c r="F27" s="46"/>
      <c r="G27" s="46"/>
      <c r="H27" s="46"/>
      <c r="I27" s="16"/>
    </row>
    <row r="28" spans="1:9" ht="25" customHeight="1" x14ac:dyDescent="0.6">
      <c r="A28" s="10"/>
      <c r="B28" s="49">
        <v>4</v>
      </c>
      <c r="C28" s="71" t="s">
        <v>142</v>
      </c>
      <c r="D28" s="71"/>
      <c r="E28" s="71"/>
      <c r="F28" s="71"/>
      <c r="G28" s="71"/>
      <c r="H28" s="17"/>
      <c r="I28" s="16"/>
    </row>
    <row r="29" spans="1:9" ht="15" customHeight="1" x14ac:dyDescent="0.55000000000000004">
      <c r="A29" s="10"/>
      <c r="B29" s="18"/>
      <c r="C29" s="17"/>
      <c r="D29" s="17"/>
      <c r="E29" s="17"/>
      <c r="F29" s="17"/>
      <c r="G29" s="17"/>
      <c r="H29" s="17"/>
      <c r="I29" s="16"/>
    </row>
    <row r="30" spans="1:9" ht="16.5" hidden="1" x14ac:dyDescent="0.55000000000000004">
      <c r="A30" s="10"/>
      <c r="B30" s="10"/>
      <c r="C30" s="10"/>
      <c r="D30" s="10"/>
      <c r="E30" s="10"/>
      <c r="F30" s="10"/>
      <c r="G30" s="10"/>
      <c r="H30" s="10"/>
      <c r="I30" s="10"/>
    </row>
    <row r="31" spans="1:9" ht="16.5" x14ac:dyDescent="0.55000000000000004">
      <c r="A31" s="10"/>
      <c r="B31" s="10"/>
      <c r="C31" s="10"/>
      <c r="D31" s="10"/>
      <c r="E31" s="10"/>
      <c r="F31" s="10"/>
      <c r="G31" s="10"/>
      <c r="H31" s="10"/>
      <c r="I31" s="10"/>
    </row>
    <row r="32" spans="1:9" ht="0" hidden="1" customHeight="1" x14ac:dyDescent="0.55000000000000004"/>
    <row r="33" ht="0" hidden="1" customHeight="1" x14ac:dyDescent="0.55000000000000004"/>
    <row r="34" ht="0" hidden="1" customHeight="1" x14ac:dyDescent="0.55000000000000004"/>
    <row r="35" ht="0" hidden="1" customHeight="1" x14ac:dyDescent="0.55000000000000004"/>
    <row r="36" ht="0" hidden="1" customHeight="1" x14ac:dyDescent="0.55000000000000004"/>
  </sheetData>
  <sheetProtection sheet="1" objects="1" scenarios="1"/>
  <mergeCells count="9">
    <mergeCell ref="C2:C3"/>
    <mergeCell ref="B13:I13"/>
    <mergeCell ref="B7:I7"/>
    <mergeCell ref="B8:I11"/>
    <mergeCell ref="C28:G28"/>
    <mergeCell ref="C21:G21"/>
    <mergeCell ref="C19:G19"/>
    <mergeCell ref="C17:G17"/>
    <mergeCell ref="B14:I14"/>
  </mergeCells>
  <pageMargins left="0.7" right="0.7" top="0.75" bottom="0.75" header="0.3" footer="0.3"/>
  <pageSetup paperSize="9" orientation="portrait" r:id="rId1"/>
  <headerFooter>
    <oddFooter>&amp;R&amp;1#&amp;"Courier New"&amp;10&amp;K317100متاح</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rightToLeft="1" zoomScaleNormal="100" workbookViewId="0">
      <selection activeCell="D12" sqref="D12"/>
    </sheetView>
  </sheetViews>
  <sheetFormatPr defaultColWidth="0" defaultRowHeight="0" customHeight="1" zeroHeight="1" x14ac:dyDescent="0.55000000000000004"/>
  <cols>
    <col min="1" max="1" width="30.54296875" style="11" customWidth="1"/>
    <col min="2" max="2" width="32.90625" style="11" customWidth="1"/>
    <col min="3" max="3" width="46.36328125" style="11" customWidth="1"/>
    <col min="4" max="4" width="44.7265625" style="11" customWidth="1"/>
    <col min="5" max="16384" width="8.81640625" style="11" hidden="1"/>
  </cols>
  <sheetData>
    <row r="1" spans="1:4" s="10" customFormat="1" ht="16.5" x14ac:dyDescent="0.55000000000000004"/>
    <row r="2" spans="1:4" s="10" customFormat="1" ht="16.5" x14ac:dyDescent="0.55000000000000004">
      <c r="C2" s="66"/>
    </row>
    <row r="3" spans="1:4" s="10" customFormat="1" ht="16.5" x14ac:dyDescent="0.55000000000000004">
      <c r="C3" s="66"/>
    </row>
    <row r="4" spans="1:4" s="10" customFormat="1" ht="16.5" x14ac:dyDescent="0.55000000000000004"/>
    <row r="5" spans="1:4" s="10" customFormat="1" ht="43.5" x14ac:dyDescent="0.55000000000000004">
      <c r="C5" s="19"/>
    </row>
    <row r="6" spans="1:4" s="10" customFormat="1" ht="60" x14ac:dyDescent="1.7">
      <c r="B6" s="75" t="s">
        <v>90</v>
      </c>
      <c r="C6" s="75"/>
    </row>
    <row r="7" spans="1:4" s="10" customFormat="1" ht="20" customHeight="1" x14ac:dyDescent="1.7">
      <c r="C7" s="25"/>
    </row>
    <row r="8" spans="1:4" s="10" customFormat="1" ht="40" customHeight="1" x14ac:dyDescent="0.55000000000000004">
      <c r="A8" s="57" t="s">
        <v>91</v>
      </c>
      <c r="B8" s="35"/>
      <c r="C8" s="57" t="s">
        <v>92</v>
      </c>
      <c r="D8" s="36"/>
    </row>
    <row r="9" spans="1:4" s="10" customFormat="1" ht="40" customHeight="1" x14ac:dyDescent="0.6">
      <c r="A9" s="37"/>
      <c r="B9" s="37"/>
      <c r="C9" s="37"/>
      <c r="D9" s="37"/>
    </row>
    <row r="10" spans="1:4" s="10" customFormat="1" ht="40" customHeight="1" x14ac:dyDescent="0.55000000000000004">
      <c r="A10" s="74" t="s">
        <v>93</v>
      </c>
      <c r="B10" s="74"/>
      <c r="C10" s="74"/>
      <c r="D10" s="74"/>
    </row>
    <row r="11" spans="1:4" s="10" customFormat="1" ht="40" customHeight="1" x14ac:dyDescent="0.55000000000000004">
      <c r="A11" s="58" t="s">
        <v>43</v>
      </c>
      <c r="B11" s="35"/>
      <c r="C11" s="57" t="s">
        <v>44</v>
      </c>
      <c r="D11" s="40"/>
    </row>
    <row r="12" spans="1:4" s="10" customFormat="1" ht="40" customHeight="1" x14ac:dyDescent="0.55000000000000004">
      <c r="A12" s="58" t="s">
        <v>45</v>
      </c>
      <c r="B12" s="35"/>
      <c r="C12" s="57" t="s">
        <v>61</v>
      </c>
      <c r="D12" s="40"/>
    </row>
    <row r="13" spans="1:4" ht="40" customHeight="1" x14ac:dyDescent="0.55000000000000004">
      <c r="A13" s="38"/>
      <c r="B13" s="38"/>
      <c r="C13" s="39"/>
      <c r="D13" s="38"/>
    </row>
    <row r="14" spans="1:4" ht="40" customHeight="1" x14ac:dyDescent="0.55000000000000004">
      <c r="A14" s="74" t="s">
        <v>47</v>
      </c>
      <c r="B14" s="74"/>
      <c r="C14" s="74"/>
      <c r="D14" s="74"/>
    </row>
    <row r="15" spans="1:4" ht="40" customHeight="1" x14ac:dyDescent="0.55000000000000004">
      <c r="A15" s="58" t="s">
        <v>46</v>
      </c>
      <c r="B15" s="35"/>
      <c r="C15" s="58" t="s">
        <v>94</v>
      </c>
      <c r="D15" s="40"/>
    </row>
    <row r="16" spans="1:4" ht="40" customHeight="1" x14ac:dyDescent="0.55000000000000004">
      <c r="A16" s="58" t="s">
        <v>95</v>
      </c>
      <c r="B16" s="35"/>
      <c r="C16" s="57" t="s">
        <v>96</v>
      </c>
      <c r="D16" s="35"/>
    </row>
    <row r="17" spans="1:4" ht="16.5" hidden="1" x14ac:dyDescent="0.55000000000000004">
      <c r="A17" s="10"/>
      <c r="B17" s="10"/>
      <c r="C17" s="10"/>
      <c r="D17" s="10"/>
    </row>
    <row r="18" spans="1:4" ht="16.5" x14ac:dyDescent="0.55000000000000004">
      <c r="A18" s="10"/>
      <c r="B18" s="10"/>
      <c r="C18" s="10"/>
      <c r="D18" s="10"/>
    </row>
    <row r="19" spans="1:4" ht="0" hidden="1" customHeight="1" x14ac:dyDescent="0.55000000000000004"/>
    <row r="20" spans="1:4" ht="0" hidden="1" customHeight="1" x14ac:dyDescent="0.55000000000000004"/>
    <row r="21" spans="1:4" ht="0" hidden="1" customHeight="1" x14ac:dyDescent="0.55000000000000004"/>
    <row r="22" spans="1:4" ht="0" hidden="1" customHeight="1" x14ac:dyDescent="0.55000000000000004"/>
    <row r="23" spans="1:4" ht="0" hidden="1" customHeight="1" x14ac:dyDescent="0.55000000000000004"/>
  </sheetData>
  <sheetProtection password="C71F" sheet="1"/>
  <mergeCells count="4">
    <mergeCell ref="A10:D10"/>
    <mergeCell ref="A14:D14"/>
    <mergeCell ref="B6:C6"/>
    <mergeCell ref="C2:C3"/>
  </mergeCells>
  <pageMargins left="0.7" right="0.7" top="0.75" bottom="0.75" header="0.3" footer="0.3"/>
  <pageSetup paperSize="9" orientation="portrait" r:id="rId1"/>
  <headerFooter>
    <oddFooter>&amp;R&amp;1#&amp;"Courier New"&amp;10&amp;K317100متاح</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sheetPr>
  <dimension ref="A1:G69"/>
  <sheetViews>
    <sheetView showGridLines="0" showRowColHeaders="0" rightToLeft="1" zoomScale="70" zoomScaleNormal="70" workbookViewId="0">
      <selection activeCell="F18" sqref="F18"/>
    </sheetView>
  </sheetViews>
  <sheetFormatPr defaultColWidth="0" defaultRowHeight="14.5" zeroHeight="1" x14ac:dyDescent="0.35"/>
  <cols>
    <col min="1" max="1" width="5.6328125" customWidth="1"/>
    <col min="2" max="2" width="35.6328125" customWidth="1"/>
    <col min="3" max="3" width="17.26953125" customWidth="1"/>
    <col min="4" max="4" width="30.6328125" customWidth="1"/>
    <col min="5" max="5" width="157.453125" customWidth="1"/>
    <col min="6" max="6" width="30.26953125" customWidth="1"/>
    <col min="7" max="16384" width="8.81640625" hidden="1"/>
  </cols>
  <sheetData>
    <row r="1" spans="1:7" x14ac:dyDescent="0.35"/>
    <row r="2" spans="1:7" x14ac:dyDescent="0.35"/>
    <row r="3" spans="1:7" s="3" customFormat="1" ht="24" customHeight="1" x14ac:dyDescent="0.35">
      <c r="C3" s="7"/>
    </row>
    <row r="4" spans="1:7" s="3" customFormat="1" ht="24" customHeight="1" x14ac:dyDescent="0.35">
      <c r="C4" s="7"/>
    </row>
    <row r="5" spans="1:7" s="3" customFormat="1" ht="24" customHeight="1" x14ac:dyDescent="0.35">
      <c r="A5" s="90" t="s">
        <v>139</v>
      </c>
      <c r="B5" s="90"/>
      <c r="C5" s="90"/>
      <c r="D5" s="90"/>
      <c r="E5" s="90"/>
    </row>
    <row r="6" spans="1:7" s="3" customFormat="1" ht="24" customHeight="1" x14ac:dyDescent="0.55000000000000004">
      <c r="A6" s="91" t="s">
        <v>20</v>
      </c>
      <c r="B6" s="91"/>
      <c r="C6" s="83"/>
      <c r="D6" s="83"/>
      <c r="E6" s="30"/>
    </row>
    <row r="7" spans="1:7" s="3" customFormat="1" ht="27" customHeight="1" x14ac:dyDescent="0.55000000000000004">
      <c r="A7" s="92" t="s">
        <v>21</v>
      </c>
      <c r="B7" s="92"/>
      <c r="C7" s="83"/>
      <c r="D7" s="83"/>
      <c r="E7" s="31"/>
    </row>
    <row r="8" spans="1:7" s="3" customFormat="1" ht="40" customHeight="1" x14ac:dyDescent="0.55000000000000004">
      <c r="A8" s="87" t="s">
        <v>28</v>
      </c>
      <c r="B8" s="87"/>
      <c r="C8" s="95" t="e">
        <f>VLOOKUP('Lists support'!$C$31,'Lists support'!$C$32:$D$34,2,0)</f>
        <v>#N/A</v>
      </c>
      <c r="D8" s="95"/>
      <c r="E8" s="95"/>
    </row>
    <row r="9" spans="1:7" s="3" customFormat="1" ht="24" customHeight="1" x14ac:dyDescent="0.55000000000000004">
      <c r="B9" s="12"/>
      <c r="C9" s="12"/>
      <c r="D9" s="12"/>
      <c r="E9" s="12"/>
      <c r="F9" s="12"/>
    </row>
    <row r="10" spans="1:7" ht="30" customHeight="1" x14ac:dyDescent="0.55000000000000004">
      <c r="A10" s="88" t="s">
        <v>37</v>
      </c>
      <c r="B10" s="88"/>
      <c r="C10" s="88"/>
      <c r="D10" s="88"/>
      <c r="E10" s="88"/>
      <c r="F10" s="26" t="s">
        <v>63</v>
      </c>
      <c r="G10" s="8"/>
    </row>
    <row r="11" spans="1:7" ht="20" customHeight="1" x14ac:dyDescent="0.55000000000000004">
      <c r="A11" s="89" t="s">
        <v>97</v>
      </c>
      <c r="B11" s="89"/>
      <c r="C11" s="89"/>
      <c r="D11" s="89"/>
      <c r="E11" s="89"/>
      <c r="F11" s="32" t="s">
        <v>19</v>
      </c>
      <c r="G11" s="8"/>
    </row>
    <row r="12" spans="1:7" s="2" customFormat="1" ht="35" customHeight="1" x14ac:dyDescent="0.35">
      <c r="A12" s="59" t="s">
        <v>98</v>
      </c>
      <c r="B12" s="82" t="s">
        <v>72</v>
      </c>
      <c r="C12" s="82"/>
      <c r="D12" s="82"/>
      <c r="E12" s="82"/>
      <c r="F12" s="34"/>
      <c r="G12" s="9" t="e">
        <f>VLOOKUP(F12,'Lists support'!$B$12:$C$17,2,0)</f>
        <v>#N/A</v>
      </c>
    </row>
    <row r="13" spans="1:7" s="2" customFormat="1" ht="35" customHeight="1" x14ac:dyDescent="0.35">
      <c r="A13" s="59" t="s">
        <v>99</v>
      </c>
      <c r="B13" s="60" t="s">
        <v>73</v>
      </c>
      <c r="C13" s="60"/>
      <c r="D13" s="60"/>
      <c r="E13" s="60"/>
      <c r="F13" s="34"/>
      <c r="G13" s="9"/>
    </row>
    <row r="14" spans="1:7" s="2" customFormat="1" ht="35" customHeight="1" x14ac:dyDescent="0.35">
      <c r="A14" s="59" t="s">
        <v>100</v>
      </c>
      <c r="B14" s="61" t="s">
        <v>48</v>
      </c>
      <c r="C14" s="61"/>
      <c r="D14" s="61"/>
      <c r="E14" s="61"/>
      <c r="F14" s="34"/>
      <c r="G14" s="9"/>
    </row>
    <row r="15" spans="1:7" ht="20" customHeight="1" x14ac:dyDescent="0.55000000000000004">
      <c r="A15" s="84" t="s">
        <v>101</v>
      </c>
      <c r="B15" s="84"/>
      <c r="C15" s="84"/>
      <c r="D15" s="84"/>
      <c r="E15" s="84"/>
      <c r="F15" s="32" t="s">
        <v>19</v>
      </c>
      <c r="G15" s="8"/>
    </row>
    <row r="16" spans="1:7" s="2" customFormat="1" ht="40" customHeight="1" x14ac:dyDescent="0.35">
      <c r="A16" s="62" t="s">
        <v>102</v>
      </c>
      <c r="B16" s="78" t="s">
        <v>74</v>
      </c>
      <c r="C16" s="78"/>
      <c r="D16" s="78"/>
      <c r="E16" s="78"/>
      <c r="F16" s="34"/>
      <c r="G16" s="9" t="e">
        <f>VLOOKUP(F16,'Lists support'!$B$12:$C$17,2,0)</f>
        <v>#N/A</v>
      </c>
    </row>
    <row r="17" spans="1:7" ht="80" customHeight="1" x14ac:dyDescent="0.35">
      <c r="A17" s="62" t="s">
        <v>103</v>
      </c>
      <c r="B17" s="85" t="s">
        <v>75</v>
      </c>
      <c r="C17" s="85"/>
      <c r="D17" s="85"/>
      <c r="E17" s="85"/>
      <c r="F17" s="44" t="e">
        <f>IF('Lists support'!C31="SoHo",'Lists support'!B6,"  ")</f>
        <v>#N/A</v>
      </c>
      <c r="G17" s="9" t="e">
        <f>VLOOKUP(F17,'Lists support'!$B$12:$C$17,2,0)</f>
        <v>#N/A</v>
      </c>
    </row>
    <row r="18" spans="1:7" s="2" customFormat="1" ht="40" customHeight="1" x14ac:dyDescent="0.35">
      <c r="A18" s="62" t="s">
        <v>104</v>
      </c>
      <c r="B18" s="78" t="s">
        <v>76</v>
      </c>
      <c r="C18" s="78"/>
      <c r="D18" s="78"/>
      <c r="E18" s="78"/>
      <c r="F18" s="34"/>
      <c r="G18" s="9" t="e">
        <f>VLOOKUP(F18,'Lists support'!$B$12:$C$17,2,0)</f>
        <v>#N/A</v>
      </c>
    </row>
    <row r="19" spans="1:7" s="2" customFormat="1" ht="40" customHeight="1" x14ac:dyDescent="0.35">
      <c r="A19" s="62" t="s">
        <v>105</v>
      </c>
      <c r="B19" s="79" t="s">
        <v>77</v>
      </c>
      <c r="C19" s="79"/>
      <c r="D19" s="79"/>
      <c r="E19" s="79"/>
      <c r="F19" s="34"/>
      <c r="G19" s="9" t="e">
        <f>VLOOKUP(F19,'Lists support'!$B$12:$C$17,2,0)</f>
        <v>#N/A</v>
      </c>
    </row>
    <row r="20" spans="1:7" s="2" customFormat="1" ht="40" customHeight="1" x14ac:dyDescent="0.35">
      <c r="A20" s="62" t="s">
        <v>106</v>
      </c>
      <c r="B20" s="78" t="s">
        <v>64</v>
      </c>
      <c r="C20" s="78"/>
      <c r="D20" s="78"/>
      <c r="E20" s="78"/>
      <c r="F20" s="34"/>
      <c r="G20" s="9" t="e">
        <f>VLOOKUP(F20,'Lists support'!$B$12:$C$17,2,0)</f>
        <v>#N/A</v>
      </c>
    </row>
    <row r="21" spans="1:7" s="2" customFormat="1" ht="40" customHeight="1" x14ac:dyDescent="0.35">
      <c r="A21" s="62" t="s">
        <v>107</v>
      </c>
      <c r="B21" s="79" t="s">
        <v>78</v>
      </c>
      <c r="C21" s="79"/>
      <c r="D21" s="79"/>
      <c r="E21" s="79"/>
      <c r="F21" s="34"/>
      <c r="G21" s="9" t="e">
        <f>VLOOKUP(F21,'Lists support'!$B$12:$C$17,2,0)</f>
        <v>#N/A</v>
      </c>
    </row>
    <row r="22" spans="1:7" s="2" customFormat="1" ht="40" customHeight="1" x14ac:dyDescent="0.35">
      <c r="A22" s="62" t="s">
        <v>108</v>
      </c>
      <c r="B22" s="78" t="s">
        <v>79</v>
      </c>
      <c r="C22" s="78"/>
      <c r="D22" s="78"/>
      <c r="E22" s="78"/>
      <c r="F22" s="34"/>
      <c r="G22" s="9" t="e">
        <f>VLOOKUP(F22,'Lists support'!$B$12:$C$17,2,0)</f>
        <v>#N/A</v>
      </c>
    </row>
    <row r="23" spans="1:7" s="2" customFormat="1" ht="35" customHeight="1" x14ac:dyDescent="0.35">
      <c r="A23" s="62" t="s">
        <v>109</v>
      </c>
      <c r="B23" s="80" t="s">
        <v>49</v>
      </c>
      <c r="C23" s="80"/>
      <c r="D23" s="80"/>
      <c r="E23" s="80"/>
      <c r="F23" s="34"/>
      <c r="G23" s="9" t="e">
        <f>VLOOKUP(F23,'Lists support'!$B$12:$C$17,2,0)</f>
        <v>#N/A</v>
      </c>
    </row>
    <row r="24" spans="1:7" ht="20" customHeight="1" x14ac:dyDescent="0.55000000000000004">
      <c r="A24" s="86" t="s">
        <v>110</v>
      </c>
      <c r="B24" s="86"/>
      <c r="C24" s="86"/>
      <c r="D24" s="86"/>
      <c r="E24" s="86"/>
      <c r="F24" s="32" t="s">
        <v>19</v>
      </c>
      <c r="G24" s="8"/>
    </row>
    <row r="25" spans="1:7" s="2" customFormat="1" ht="60" customHeight="1" x14ac:dyDescent="0.35">
      <c r="A25" s="50" t="s">
        <v>111</v>
      </c>
      <c r="B25" s="79" t="s">
        <v>65</v>
      </c>
      <c r="C25" s="79"/>
      <c r="D25" s="79"/>
      <c r="E25" s="79"/>
      <c r="F25" s="34"/>
      <c r="G25" s="9" t="e">
        <f>VLOOKUP(F25,'Lists support'!$B$12:$C$17,2,0)</f>
        <v>#N/A</v>
      </c>
    </row>
    <row r="26" spans="1:7" s="2" customFormat="1" ht="40" customHeight="1" x14ac:dyDescent="0.35">
      <c r="A26" s="50" t="s">
        <v>112</v>
      </c>
      <c r="B26" s="78" t="s">
        <v>80</v>
      </c>
      <c r="C26" s="78"/>
      <c r="D26" s="78"/>
      <c r="E26" s="78"/>
      <c r="F26" s="34"/>
      <c r="G26" s="9" t="e">
        <f>VLOOKUP(F26,'Lists support'!$B$12:$C$17,2,0)</f>
        <v>#N/A</v>
      </c>
    </row>
    <row r="27" spans="1:7" s="2" customFormat="1" ht="60" customHeight="1" x14ac:dyDescent="0.35">
      <c r="A27" s="50" t="s">
        <v>113</v>
      </c>
      <c r="B27" s="85" t="s">
        <v>81</v>
      </c>
      <c r="C27" s="85"/>
      <c r="D27" s="85"/>
      <c r="E27" s="85"/>
      <c r="F27" s="34"/>
      <c r="G27" s="9" t="e">
        <f>VLOOKUP(F27,'Lists support'!$B$12:$C$17,2,0)</f>
        <v>#N/A</v>
      </c>
    </row>
    <row r="28" spans="1:7" s="2" customFormat="1" ht="45" customHeight="1" x14ac:dyDescent="0.35">
      <c r="A28" s="50" t="s">
        <v>114</v>
      </c>
      <c r="B28" s="93" t="s">
        <v>82</v>
      </c>
      <c r="C28" s="93"/>
      <c r="D28" s="93"/>
      <c r="E28" s="93"/>
      <c r="F28" s="34"/>
      <c r="G28" s="9" t="e">
        <f>VLOOKUP(F28,'Lists support'!$B$12:$C$17,2,0)</f>
        <v>#N/A</v>
      </c>
    </row>
    <row r="29" spans="1:7" ht="40" customHeight="1" x14ac:dyDescent="0.35">
      <c r="A29" s="50" t="s">
        <v>115</v>
      </c>
      <c r="B29" s="85" t="s">
        <v>83</v>
      </c>
      <c r="C29" s="85"/>
      <c r="D29" s="85"/>
      <c r="E29" s="85"/>
      <c r="F29" s="34"/>
      <c r="G29" s="9" t="e">
        <f>VLOOKUP(F29,'Lists support'!$B$12:$C$17,2,0)</f>
        <v>#N/A</v>
      </c>
    </row>
    <row r="30" spans="1:7" ht="20" customHeight="1" x14ac:dyDescent="0.55000000000000004">
      <c r="A30" s="86" t="s">
        <v>116</v>
      </c>
      <c r="B30" s="86"/>
      <c r="C30" s="86"/>
      <c r="D30" s="86"/>
      <c r="E30" s="86"/>
      <c r="F30" s="32" t="s">
        <v>19</v>
      </c>
      <c r="G30" s="8"/>
    </row>
    <row r="31" spans="1:7" s="2" customFormat="1" ht="40" customHeight="1" x14ac:dyDescent="0.35">
      <c r="A31" s="62" t="s">
        <v>117</v>
      </c>
      <c r="B31" s="78" t="s">
        <v>66</v>
      </c>
      <c r="C31" s="78"/>
      <c r="D31" s="78"/>
      <c r="E31" s="78"/>
      <c r="F31" s="34"/>
      <c r="G31" s="9" t="e">
        <f>VLOOKUP(F31,'Lists support'!$B$12:$C$17,2,0)</f>
        <v>#N/A</v>
      </c>
    </row>
    <row r="32" spans="1:7" s="2" customFormat="1" ht="40" customHeight="1" x14ac:dyDescent="0.35">
      <c r="A32" s="62" t="s">
        <v>118</v>
      </c>
      <c r="B32" s="85" t="s">
        <v>50</v>
      </c>
      <c r="C32" s="85"/>
      <c r="D32" s="85"/>
      <c r="E32" s="85"/>
      <c r="F32" s="34"/>
      <c r="G32" s="9" t="e">
        <f>VLOOKUP(F32,'Lists support'!$B$12:$C$17,2,0)</f>
        <v>#N/A</v>
      </c>
    </row>
    <row r="33" spans="1:7" ht="20" customHeight="1" x14ac:dyDescent="0.35">
      <c r="A33" s="84" t="s">
        <v>119</v>
      </c>
      <c r="B33" s="84"/>
      <c r="C33" s="84"/>
      <c r="D33" s="84"/>
      <c r="E33" s="84"/>
      <c r="F33" s="33" t="s">
        <v>19</v>
      </c>
      <c r="G33" s="9"/>
    </row>
    <row r="34" spans="1:7" ht="40" customHeight="1" x14ac:dyDescent="0.35">
      <c r="A34" s="62" t="s">
        <v>120</v>
      </c>
      <c r="B34" s="78" t="s">
        <v>84</v>
      </c>
      <c r="C34" s="78"/>
      <c r="D34" s="78"/>
      <c r="E34" s="78"/>
      <c r="F34" s="34"/>
      <c r="G34" s="9" t="e">
        <f>VLOOKUP(F34,'Lists support'!$B$12:$C$17,2,0)</f>
        <v>#N/A</v>
      </c>
    </row>
    <row r="35" spans="1:7" ht="35" customHeight="1" x14ac:dyDescent="0.35">
      <c r="A35" s="62" t="s">
        <v>121</v>
      </c>
      <c r="B35" s="94" t="s">
        <v>51</v>
      </c>
      <c r="C35" s="94"/>
      <c r="D35" s="94"/>
      <c r="E35" s="94"/>
      <c r="F35" s="44" t="e">
        <f>IF('Lists support'!C31="SoHo",'Lists support'!B6,"  ")</f>
        <v>#N/A</v>
      </c>
      <c r="G35" s="9" t="e">
        <f>VLOOKUP(F35,'Lists support'!$B$12:$C$17,2,0)</f>
        <v>#N/A</v>
      </c>
    </row>
    <row r="36" spans="1:7" ht="45" customHeight="1" x14ac:dyDescent="0.35">
      <c r="A36" s="62" t="s">
        <v>122</v>
      </c>
      <c r="B36" s="93" t="s">
        <v>85</v>
      </c>
      <c r="C36" s="93"/>
      <c r="D36" s="93"/>
      <c r="E36" s="93"/>
      <c r="F36" s="44" t="e">
        <f>IF('Lists support'!C31="SoHo",'Lists support'!B6,"  ")</f>
        <v>#N/A</v>
      </c>
      <c r="G36" s="9" t="e">
        <f>VLOOKUP(F36,'Lists support'!$B$12:$C$17,2,0)</f>
        <v>#N/A</v>
      </c>
    </row>
    <row r="37" spans="1:7" ht="35" customHeight="1" x14ac:dyDescent="0.35">
      <c r="A37" s="62" t="s">
        <v>123</v>
      </c>
      <c r="B37" s="80" t="s">
        <v>52</v>
      </c>
      <c r="C37" s="80"/>
      <c r="D37" s="80"/>
      <c r="E37" s="80"/>
      <c r="F37" s="44" t="e">
        <f>IF('Lists support'!C31="SoHo",'Lists support'!B6,"  ")</f>
        <v>#N/A</v>
      </c>
      <c r="G37" s="9" t="e">
        <f>VLOOKUP(F37,'Lists support'!$B$12:$C$17,2,0)</f>
        <v>#N/A</v>
      </c>
    </row>
    <row r="38" spans="1:7" ht="20" customHeight="1" x14ac:dyDescent="0.35">
      <c r="A38" s="84" t="s">
        <v>124</v>
      </c>
      <c r="B38" s="84"/>
      <c r="C38" s="84"/>
      <c r="D38" s="84"/>
      <c r="E38" s="84"/>
      <c r="F38" s="32" t="s">
        <v>19</v>
      </c>
      <c r="G38" s="9"/>
    </row>
    <row r="39" spans="1:7" ht="60" customHeight="1" x14ac:dyDescent="0.35">
      <c r="A39" s="50" t="s">
        <v>125</v>
      </c>
      <c r="B39" s="79" t="s">
        <v>86</v>
      </c>
      <c r="C39" s="79"/>
      <c r="D39" s="79"/>
      <c r="E39" s="79"/>
      <c r="F39" s="44" t="e">
        <f>IF('Lists support'!C31="SoHo",'Lists support'!B6,"  ")</f>
        <v>#N/A</v>
      </c>
      <c r="G39" s="9" t="e">
        <f>VLOOKUP(F39,'Lists support'!$B$12:$C$17,2,0)</f>
        <v>#N/A</v>
      </c>
    </row>
    <row r="40" spans="1:7" s="2" customFormat="1" ht="35" customHeight="1" x14ac:dyDescent="0.35">
      <c r="A40" s="50" t="s">
        <v>126</v>
      </c>
      <c r="B40" s="82" t="s">
        <v>53</v>
      </c>
      <c r="C40" s="82"/>
      <c r="D40" s="82"/>
      <c r="E40" s="82"/>
      <c r="F40" s="44" t="e">
        <f>IF('Lists support'!C31="SoHo",'Lists support'!B6,"  ")</f>
        <v>#N/A</v>
      </c>
      <c r="G40" s="9" t="e">
        <f>VLOOKUP(F40,'Lists support'!$B$12:$C$17,2,0)</f>
        <v>#N/A</v>
      </c>
    </row>
    <row r="41" spans="1:7" s="2" customFormat="1" ht="35" customHeight="1" x14ac:dyDescent="0.35">
      <c r="A41" s="50" t="s">
        <v>127</v>
      </c>
      <c r="B41" s="60" t="s">
        <v>67</v>
      </c>
      <c r="C41" s="60"/>
      <c r="D41" s="60"/>
      <c r="E41" s="60"/>
      <c r="F41" s="44" t="e">
        <f>IF('Lists support'!C31="SoHo",'Lists support'!B6,"  ")</f>
        <v>#N/A</v>
      </c>
      <c r="G41" s="9"/>
    </row>
    <row r="42" spans="1:7" s="2" customFormat="1" ht="35" customHeight="1" x14ac:dyDescent="0.35">
      <c r="A42" s="50" t="s">
        <v>128</v>
      </c>
      <c r="B42" s="61" t="s">
        <v>54</v>
      </c>
      <c r="C42" s="61"/>
      <c r="D42" s="61"/>
      <c r="E42" s="61"/>
      <c r="F42" s="34"/>
      <c r="G42" s="9"/>
    </row>
    <row r="43" spans="1:7" ht="20" customHeight="1" x14ac:dyDescent="0.35">
      <c r="A43" s="84" t="s">
        <v>129</v>
      </c>
      <c r="B43" s="84"/>
      <c r="C43" s="84"/>
      <c r="D43" s="84"/>
      <c r="E43" s="84"/>
      <c r="F43" s="32" t="s">
        <v>19</v>
      </c>
      <c r="G43" s="9"/>
    </row>
    <row r="44" spans="1:7" ht="35" customHeight="1" x14ac:dyDescent="0.35">
      <c r="A44" s="63" t="s">
        <v>130</v>
      </c>
      <c r="B44" s="60" t="s">
        <v>87</v>
      </c>
      <c r="C44" s="60"/>
      <c r="D44" s="60"/>
      <c r="E44" s="60"/>
      <c r="F44" s="44" t="e">
        <f>IF('Lists support'!C31="SoHo",'Lists support'!B6,"  ")</f>
        <v>#N/A</v>
      </c>
      <c r="G44" s="9" t="e">
        <f>VLOOKUP(F44,'Lists support'!$B$12:$C$17,2,0)</f>
        <v>#N/A</v>
      </c>
    </row>
    <row r="45" spans="1:7" ht="45" customHeight="1" x14ac:dyDescent="0.35">
      <c r="A45" s="63" t="s">
        <v>131</v>
      </c>
      <c r="B45" s="78" t="s">
        <v>68</v>
      </c>
      <c r="C45" s="78"/>
      <c r="D45" s="78"/>
      <c r="E45" s="78"/>
      <c r="F45" s="34"/>
      <c r="G45" s="9"/>
    </row>
    <row r="46" spans="1:7" ht="40" customHeight="1" x14ac:dyDescent="0.35">
      <c r="A46" s="63" t="s">
        <v>132</v>
      </c>
      <c r="B46" s="81" t="s">
        <v>69</v>
      </c>
      <c r="C46" s="81"/>
      <c r="D46" s="81"/>
      <c r="E46" s="81"/>
      <c r="F46" s="44" t="e">
        <f>IF('Lists support'!C31="SoHo",'Lists support'!B6,"  ")</f>
        <v>#N/A</v>
      </c>
      <c r="G46" s="9" t="e">
        <f>VLOOKUP(F46,'Lists support'!$B$12:$C$17,2,0)</f>
        <v>#N/A</v>
      </c>
    </row>
    <row r="47" spans="1:7" ht="45" customHeight="1" x14ac:dyDescent="0.35">
      <c r="A47" s="63" t="s">
        <v>133</v>
      </c>
      <c r="B47" s="78" t="s">
        <v>88</v>
      </c>
      <c r="C47" s="78"/>
      <c r="D47" s="78"/>
      <c r="E47" s="78"/>
      <c r="F47" s="44" t="e">
        <f>IF('Lists support'!C31="SoHo",'Lists support'!B6,"  ")</f>
        <v>#N/A</v>
      </c>
      <c r="G47" s="9" t="e">
        <f>VLOOKUP(F47,'Lists support'!$B$12:$C$17,2,0)</f>
        <v>#N/A</v>
      </c>
    </row>
    <row r="48" spans="1:7" ht="35" customHeight="1" x14ac:dyDescent="0.35">
      <c r="A48" s="63" t="s">
        <v>134</v>
      </c>
      <c r="B48" s="60" t="s">
        <v>55</v>
      </c>
      <c r="C48" s="60"/>
      <c r="D48" s="60"/>
      <c r="E48" s="60"/>
      <c r="F48" s="44" t="e">
        <f>IF('Lists support'!C31="SoHo",'Lists support'!B6,"  ")</f>
        <v>#N/A</v>
      </c>
      <c r="G48" s="9" t="e">
        <f>VLOOKUP(F48,'Lists support'!$B$12:$C$17,2,0)</f>
        <v>#N/A</v>
      </c>
    </row>
    <row r="49" spans="1:7" ht="45" customHeight="1" x14ac:dyDescent="0.35">
      <c r="A49" s="63" t="s">
        <v>135</v>
      </c>
      <c r="B49" s="78" t="s">
        <v>70</v>
      </c>
      <c r="C49" s="78"/>
      <c r="D49" s="78"/>
      <c r="E49" s="78"/>
      <c r="F49" s="34"/>
      <c r="G49" s="9" t="e">
        <f>VLOOKUP(F49,'Lists support'!$B$12:$C$17,2,0)</f>
        <v>#N/A</v>
      </c>
    </row>
    <row r="50" spans="1:7" ht="35" customHeight="1" x14ac:dyDescent="0.35">
      <c r="A50" s="63" t="s">
        <v>136</v>
      </c>
      <c r="B50" s="60" t="s">
        <v>138</v>
      </c>
      <c r="C50" s="60"/>
      <c r="D50" s="60"/>
      <c r="E50" s="60"/>
      <c r="F50" s="44" t="e">
        <f>IF('Lists support'!C31="SoHo",'Lists support'!B6,"  ")</f>
        <v>#N/A</v>
      </c>
      <c r="G50" s="9" t="e">
        <f>VLOOKUP(F50,'Lists support'!$B$12:$C$17,2,0)</f>
        <v>#N/A</v>
      </c>
    </row>
    <row r="51" spans="1:7" ht="35" customHeight="1" x14ac:dyDescent="0.35">
      <c r="A51" s="63" t="s">
        <v>137</v>
      </c>
      <c r="B51" s="61" t="s">
        <v>71</v>
      </c>
      <c r="C51" s="61"/>
      <c r="D51" s="61"/>
      <c r="E51" s="61"/>
      <c r="F51" s="34"/>
      <c r="G51" s="9" t="e">
        <f>VLOOKUP(F51,'Lists support'!$B$12:$C$17,2,0)</f>
        <v>#N/A</v>
      </c>
    </row>
    <row r="52" spans="1:7" ht="18.5" x14ac:dyDescent="0.55000000000000004">
      <c r="A52" s="28"/>
      <c r="B52" s="28"/>
      <c r="C52" s="28"/>
      <c r="D52" s="28"/>
      <c r="E52" s="28"/>
    </row>
    <row r="53" spans="1:7" ht="18.5" x14ac:dyDescent="0.55000000000000004">
      <c r="A53" s="28"/>
      <c r="B53" s="28"/>
      <c r="C53" s="28"/>
      <c r="D53" s="28"/>
      <c r="E53" s="28"/>
    </row>
    <row r="54" spans="1:7" ht="27" x14ac:dyDescent="0.35">
      <c r="A54" s="77" t="s">
        <v>38</v>
      </c>
      <c r="B54" s="77"/>
      <c r="C54" s="77"/>
      <c r="D54" s="77"/>
      <c r="E54" s="77"/>
    </row>
    <row r="55" spans="1:7" ht="18.5" x14ac:dyDescent="0.55000000000000004">
      <c r="A55" s="28"/>
      <c r="B55" s="28"/>
      <c r="C55" s="28"/>
      <c r="D55" s="28"/>
      <c r="E55" s="28"/>
    </row>
    <row r="56" spans="1:7" ht="40" customHeight="1" x14ac:dyDescent="0.55000000000000004">
      <c r="A56" s="29"/>
      <c r="B56" s="76" t="str">
        <f>IFERROR(CONCATENATE(VLOOKUP(VLOOKUP('Lists support'!$E$35,'Lists support'!$B$9:$G$10,6,0),'Lists support'!$D$2:$E$5,2,1))," ")</f>
        <v xml:space="preserve"> </v>
      </c>
      <c r="C56" s="76"/>
      <c r="E56" s="28"/>
    </row>
    <row r="57" spans="1:7" x14ac:dyDescent="0.35">
      <c r="E57" s="51"/>
    </row>
    <row r="58" spans="1:7" ht="15" thickBot="1" x14ac:dyDescent="0.4"/>
    <row r="59" spans="1:7" ht="17.5" thickBot="1" x14ac:dyDescent="0.55000000000000004">
      <c r="B59" s="56" t="s">
        <v>32</v>
      </c>
      <c r="C59" s="52">
        <f>COUNTIF(F12:F51,B59)</f>
        <v>0</v>
      </c>
    </row>
    <row r="60" spans="1:7" ht="17.5" thickBot="1" x14ac:dyDescent="0.55000000000000004">
      <c r="B60" s="53" t="s">
        <v>33</v>
      </c>
      <c r="C60" s="52">
        <f t="shared" ref="C60:C62" si="0">COUNTIF(F13:F52,B60)</f>
        <v>0</v>
      </c>
    </row>
    <row r="61" spans="1:7" ht="17.5" thickBot="1" x14ac:dyDescent="0.55000000000000004">
      <c r="B61" s="54" t="s">
        <v>34</v>
      </c>
      <c r="C61" s="52">
        <f t="shared" si="0"/>
        <v>0</v>
      </c>
    </row>
    <row r="62" spans="1:7" ht="17.5" thickBot="1" x14ac:dyDescent="0.55000000000000004">
      <c r="B62" s="55" t="s">
        <v>57</v>
      </c>
      <c r="C62" s="52">
        <f t="shared" si="0"/>
        <v>0</v>
      </c>
    </row>
    <row r="63" spans="1:7" x14ac:dyDescent="0.35"/>
    <row r="64" spans="1:7" x14ac:dyDescent="0.35"/>
    <row r="65" x14ac:dyDescent="0.35"/>
    <row r="66" x14ac:dyDescent="0.35"/>
    <row r="67" x14ac:dyDescent="0.35"/>
    <row r="68" x14ac:dyDescent="0.35"/>
    <row r="69" x14ac:dyDescent="0.35"/>
  </sheetData>
  <sheetProtection password="C71F" sheet="1" objects="1" scenarios="1" selectLockedCells="1"/>
  <dataConsolidate/>
  <mergeCells count="43">
    <mergeCell ref="A5:E5"/>
    <mergeCell ref="A6:B6"/>
    <mergeCell ref="A7:B7"/>
    <mergeCell ref="B37:E37"/>
    <mergeCell ref="B31:E31"/>
    <mergeCell ref="B34:E34"/>
    <mergeCell ref="B26:E26"/>
    <mergeCell ref="B29:E29"/>
    <mergeCell ref="B28:E28"/>
    <mergeCell ref="B32:E32"/>
    <mergeCell ref="B35:E35"/>
    <mergeCell ref="B36:E36"/>
    <mergeCell ref="B17:E17"/>
    <mergeCell ref="A33:E33"/>
    <mergeCell ref="B12:E12"/>
    <mergeCell ref="C8:E8"/>
    <mergeCell ref="C6:D6"/>
    <mergeCell ref="C7:D7"/>
    <mergeCell ref="A43:E43"/>
    <mergeCell ref="B18:E18"/>
    <mergeCell ref="B20:E20"/>
    <mergeCell ref="B22:E22"/>
    <mergeCell ref="A15:E15"/>
    <mergeCell ref="B39:E39"/>
    <mergeCell ref="B25:E25"/>
    <mergeCell ref="B27:E27"/>
    <mergeCell ref="A24:E24"/>
    <mergeCell ref="A30:E30"/>
    <mergeCell ref="A38:E38"/>
    <mergeCell ref="A8:B8"/>
    <mergeCell ref="A10:E10"/>
    <mergeCell ref="A11:E11"/>
    <mergeCell ref="B16:E16"/>
    <mergeCell ref="B19:E19"/>
    <mergeCell ref="B21:E21"/>
    <mergeCell ref="B23:E23"/>
    <mergeCell ref="B46:E46"/>
    <mergeCell ref="B40:E40"/>
    <mergeCell ref="B56:C56"/>
    <mergeCell ref="A54:E54"/>
    <mergeCell ref="B45:E45"/>
    <mergeCell ref="B47:E47"/>
    <mergeCell ref="B49:E49"/>
  </mergeCells>
  <dataValidations count="1">
    <dataValidation type="list" showInputMessage="1" showErrorMessage="1" sqref="F34:F37 F12:F14 F16:F23 F39:F42 F25:F29 F31:F32 F44:F51">
      <formula1>List1</formula1>
    </dataValidation>
  </dataValidations>
  <pageMargins left="0.7" right="0.7" top="0.75" bottom="0.75" header="0.3" footer="0.3"/>
  <pageSetup orientation="portrait" r:id="rId1"/>
  <headerFooter>
    <oddFooter>&amp;R&amp;1#&amp;"Courier New"&amp;10&amp;K317100متاح</oddFooter>
  </headerFooter>
  <drawing r:id="rId2"/>
  <extLst>
    <ext xmlns:x14="http://schemas.microsoft.com/office/spreadsheetml/2009/9/main" uri="{78C0D931-6437-407d-A8EE-F0AAD7539E65}">
      <x14:conditionalFormattings>
        <x14:conditionalFormatting xmlns:xm="http://schemas.microsoft.com/office/excel/2006/main">
          <x14:cfRule type="cellIs" priority="278" operator="equal" id="{888A9780-3D5D-478A-80DD-50B2C09FDB56}">
            <xm:f>'Lists support'!$B$6</xm:f>
            <x14:dxf>
              <font>
                <color theme="0"/>
              </font>
              <fill>
                <patternFill>
                  <bgColor theme="1" tint="0.499984740745262"/>
                </patternFill>
              </fill>
            </x14:dxf>
          </x14:cfRule>
          <x14:cfRule type="cellIs" priority="279" operator="equal" id="{263B1015-E837-4439-A6A0-FC771FBC51D1}">
            <xm:f>'Lists support'!$B$5</xm:f>
            <x14:dxf>
              <font>
                <color theme="0"/>
              </font>
              <fill>
                <patternFill>
                  <bgColor rgb="FFFF0000"/>
                </patternFill>
              </fill>
            </x14:dxf>
          </x14:cfRule>
          <x14:cfRule type="cellIs" priority="280" operator="equal" id="{1F233AC0-E2AA-4A9C-898D-495212099BB5}">
            <xm:f>'Lists support'!$B$4</xm:f>
            <x14:dxf>
              <font>
                <color theme="0"/>
              </font>
              <fill>
                <patternFill>
                  <bgColor rgb="FFFFC000"/>
                </patternFill>
              </fill>
            </x14:dxf>
          </x14:cfRule>
          <x14:cfRule type="cellIs" priority="282" operator="equal" id="{AB88F4C9-FF73-46F6-B36A-30243FCDED74}">
            <xm:f>'Lists support'!$B$3</xm:f>
            <x14:dxf>
              <font>
                <color theme="0"/>
              </font>
              <fill>
                <patternFill>
                  <bgColor rgb="FF70AD47"/>
                </patternFill>
              </fill>
            </x14:dxf>
          </x14:cfRule>
          <xm:sqref>F12</xm:sqref>
        </x14:conditionalFormatting>
        <x14:conditionalFormatting xmlns:xm="http://schemas.microsoft.com/office/excel/2006/main">
          <x14:cfRule type="expression" priority="140" id="{76653B8B-AE68-4621-AF0E-36F9E71E3FF7}">
            <xm:f>'Lists support'!$E$35="SoHo"</xm:f>
            <x14:dxf>
              <font>
                <color theme="0"/>
              </font>
              <fill>
                <patternFill>
                  <bgColor theme="1" tint="0.499984740745262"/>
                </patternFill>
              </fill>
            </x14:dxf>
          </x14:cfRule>
          <x14:cfRule type="cellIs" priority="262" operator="equal" id="{5915EF4E-5363-4B92-ABE5-4FB9B1B90410}">
            <xm:f>'Lists support'!$B$6</xm:f>
            <x14:dxf>
              <font>
                <color theme="0"/>
              </font>
              <fill>
                <patternFill>
                  <bgColor theme="1" tint="0.499984740745262"/>
                </patternFill>
              </fill>
            </x14:dxf>
          </x14:cfRule>
          <x14:cfRule type="cellIs" priority="263" operator="equal" id="{602F907E-AEEE-43A1-A5EA-B3354D7AEC63}">
            <xm:f>'Lists support'!$B$5</xm:f>
            <x14:dxf>
              <font>
                <color theme="0"/>
              </font>
              <fill>
                <patternFill>
                  <bgColor rgb="FFFF0000"/>
                </patternFill>
              </fill>
            </x14:dxf>
          </x14:cfRule>
          <x14:cfRule type="cellIs" priority="264" operator="equal" id="{90ABF35D-24A6-4D97-98D5-8F523B050FDB}">
            <xm:f>'Lists support'!$B$4</xm:f>
            <x14:dxf>
              <font>
                <color theme="0"/>
              </font>
              <fill>
                <patternFill>
                  <bgColor rgb="FFFFC000"/>
                </patternFill>
              </fill>
            </x14:dxf>
          </x14:cfRule>
          <x14:cfRule type="cellIs" priority="265" operator="equal" id="{4A8AC637-0492-4B60-9FD4-1565AE0FC6EA}">
            <xm:f>'Lists support'!$B$3</xm:f>
            <x14:dxf>
              <font>
                <color theme="0"/>
              </font>
              <fill>
                <patternFill>
                  <bgColor rgb="FF70AD47"/>
                </patternFill>
              </fill>
            </x14:dxf>
          </x14:cfRule>
          <xm:sqref>F17</xm:sqref>
        </x14:conditionalFormatting>
        <x14:conditionalFormatting xmlns:xm="http://schemas.microsoft.com/office/excel/2006/main">
          <x14:cfRule type="cellIs" priority="142" operator="equal" id="{953F7E2E-556D-4EAD-8530-D481AC4E85A1}">
            <xm:f>'Lists support'!$E$5</xm:f>
            <x14:dxf>
              <fill>
                <patternFill>
                  <bgColor theme="9" tint="0.39994506668294322"/>
                </patternFill>
              </fill>
            </x14:dxf>
          </x14:cfRule>
          <x14:cfRule type="cellIs" priority="143" operator="equal" id="{B3352875-BB4A-4D4F-8766-AD3EAA61AB48}">
            <xm:f>'Lists support'!$E$4</xm:f>
            <x14:dxf>
              <fill>
                <patternFill>
                  <bgColor theme="9" tint="0.79998168889431442"/>
                </patternFill>
              </fill>
            </x14:dxf>
          </x14:cfRule>
          <x14:cfRule type="cellIs" priority="144" operator="equal" id="{4EE8E09A-083E-4B69-BB23-64B4D90D141B}">
            <xm:f>'Lists support'!$E$2</xm:f>
            <x14:dxf>
              <fill>
                <patternFill>
                  <bgColor theme="5" tint="0.59996337778862885"/>
                </patternFill>
              </fill>
            </x14:dxf>
          </x14:cfRule>
          <x14:cfRule type="cellIs" priority="145" operator="equal" id="{6D96386D-7CAA-481A-A75D-26A29CFAF476}">
            <xm:f>'Lists support'!$E$3</xm:f>
            <x14:dxf>
              <fill>
                <patternFill>
                  <bgColor theme="7" tint="0.59996337778862885"/>
                </patternFill>
              </fill>
            </x14:dxf>
          </x14:cfRule>
          <xm:sqref>B56</xm:sqref>
        </x14:conditionalFormatting>
        <x14:conditionalFormatting xmlns:xm="http://schemas.microsoft.com/office/excel/2006/main">
          <x14:cfRule type="expression" priority="135" id="{28FE5961-D27E-4D68-A6A3-FEAE33909ED3}">
            <xm:f>'Lists support'!$E$35="SoHo"</xm:f>
            <x14:dxf>
              <font>
                <color theme="0"/>
              </font>
              <fill>
                <patternFill>
                  <bgColor theme="1" tint="0.499984740745262"/>
                </patternFill>
              </fill>
            </x14:dxf>
          </x14:cfRule>
          <x14:cfRule type="cellIs" priority="136" operator="equal" id="{E7B379D4-7C06-49EE-A924-3B5978F49D03}">
            <xm:f>'Lists support'!$B$6</xm:f>
            <x14:dxf>
              <font>
                <color theme="0"/>
              </font>
              <fill>
                <patternFill>
                  <bgColor theme="1" tint="0.499984740745262"/>
                </patternFill>
              </fill>
            </x14:dxf>
          </x14:cfRule>
          <x14:cfRule type="cellIs" priority="137" operator="equal" id="{6CA7FDD3-523D-4946-9F60-B30B5B433727}">
            <xm:f>'Lists support'!$B$5</xm:f>
            <x14:dxf>
              <font>
                <color theme="0"/>
              </font>
              <fill>
                <patternFill>
                  <bgColor rgb="FFFF0000"/>
                </patternFill>
              </fill>
            </x14:dxf>
          </x14:cfRule>
          <x14:cfRule type="cellIs" priority="138" operator="equal" id="{EF5474F0-A1A6-4717-A6CC-F95102390622}">
            <xm:f>'Lists support'!$B$4</xm:f>
            <x14:dxf>
              <font>
                <color theme="0"/>
              </font>
              <fill>
                <patternFill>
                  <bgColor rgb="FFFFC000"/>
                </patternFill>
              </fill>
            </x14:dxf>
          </x14:cfRule>
          <x14:cfRule type="cellIs" priority="139" operator="equal" id="{0B12D6F2-B38E-4189-98F2-8613F1A0BE00}">
            <xm:f>'Lists support'!$B$3</xm:f>
            <x14:dxf>
              <font>
                <color theme="0"/>
              </font>
              <fill>
                <patternFill>
                  <bgColor rgb="FF70AD47"/>
                </patternFill>
              </fill>
            </x14:dxf>
          </x14:cfRule>
          <xm:sqref>F35</xm:sqref>
        </x14:conditionalFormatting>
        <x14:conditionalFormatting xmlns:xm="http://schemas.microsoft.com/office/excel/2006/main">
          <x14:cfRule type="expression" priority="130" id="{1D935E19-42EB-4AF0-A6D1-0C9D05E251E3}">
            <xm:f>'Lists support'!$E$35="SoHo"</xm:f>
            <x14:dxf>
              <font>
                <color theme="0"/>
              </font>
              <fill>
                <patternFill>
                  <bgColor theme="1" tint="0.499984740745262"/>
                </patternFill>
              </fill>
            </x14:dxf>
          </x14:cfRule>
          <x14:cfRule type="cellIs" priority="131" operator="equal" id="{6E65C2F9-20EA-490E-A4A4-AE7BEDA186FB}">
            <xm:f>'Lists support'!$B$6</xm:f>
            <x14:dxf>
              <font>
                <color theme="0"/>
              </font>
              <fill>
                <patternFill>
                  <bgColor theme="1" tint="0.499984740745262"/>
                </patternFill>
              </fill>
            </x14:dxf>
          </x14:cfRule>
          <x14:cfRule type="cellIs" priority="132" operator="equal" id="{04A4DD29-BD9C-4BBE-9424-DAC8B8088303}">
            <xm:f>'Lists support'!$B$5</xm:f>
            <x14:dxf>
              <font>
                <color theme="0"/>
              </font>
              <fill>
                <patternFill>
                  <bgColor rgb="FFFF0000"/>
                </patternFill>
              </fill>
            </x14:dxf>
          </x14:cfRule>
          <x14:cfRule type="cellIs" priority="133" operator="equal" id="{36BE5576-6B53-4067-969B-3A080388EA4F}">
            <xm:f>'Lists support'!$B$4</xm:f>
            <x14:dxf>
              <font>
                <color theme="0"/>
              </font>
              <fill>
                <patternFill>
                  <bgColor rgb="FFFFC000"/>
                </patternFill>
              </fill>
            </x14:dxf>
          </x14:cfRule>
          <x14:cfRule type="cellIs" priority="134" operator="equal" id="{A19435C3-9337-4CDC-AA1C-90AEC2468F7A}">
            <xm:f>'Lists support'!$B$3</xm:f>
            <x14:dxf>
              <font>
                <color theme="0"/>
              </font>
              <fill>
                <patternFill>
                  <bgColor rgb="FF70AD47"/>
                </patternFill>
              </fill>
            </x14:dxf>
          </x14:cfRule>
          <xm:sqref>F36</xm:sqref>
        </x14:conditionalFormatting>
        <x14:conditionalFormatting xmlns:xm="http://schemas.microsoft.com/office/excel/2006/main">
          <x14:cfRule type="expression" priority="125" id="{5E723A3B-82EC-4F7D-94B1-78C299B1CA3B}">
            <xm:f>'Lists support'!$E$35="SoHo"</xm:f>
            <x14:dxf>
              <font>
                <color theme="0"/>
              </font>
              <fill>
                <patternFill>
                  <bgColor theme="1" tint="0.499984740745262"/>
                </patternFill>
              </fill>
            </x14:dxf>
          </x14:cfRule>
          <x14:cfRule type="cellIs" priority="126" operator="equal" id="{5C926F28-7FC8-4BB3-9AEE-474A541A2664}">
            <xm:f>'Lists support'!$B$6</xm:f>
            <x14:dxf>
              <font>
                <color theme="0"/>
              </font>
              <fill>
                <patternFill>
                  <bgColor theme="1" tint="0.499984740745262"/>
                </patternFill>
              </fill>
            </x14:dxf>
          </x14:cfRule>
          <x14:cfRule type="cellIs" priority="127" operator="equal" id="{0FE32C83-F980-42CC-8C53-9E85A19CF48A}">
            <xm:f>'Lists support'!$B$5</xm:f>
            <x14:dxf>
              <font>
                <color theme="0"/>
              </font>
              <fill>
                <patternFill>
                  <bgColor rgb="FFFF0000"/>
                </patternFill>
              </fill>
            </x14:dxf>
          </x14:cfRule>
          <x14:cfRule type="cellIs" priority="128" operator="equal" id="{8743A573-F2FA-4553-A10A-13818EF19E17}">
            <xm:f>'Lists support'!$B$4</xm:f>
            <x14:dxf>
              <font>
                <color theme="0"/>
              </font>
              <fill>
                <patternFill>
                  <bgColor rgb="FFFFC000"/>
                </patternFill>
              </fill>
            </x14:dxf>
          </x14:cfRule>
          <x14:cfRule type="cellIs" priority="129" operator="equal" id="{4716DDBD-B139-4C86-8C4F-9AA0AC593DA3}">
            <xm:f>'Lists support'!$B$3</xm:f>
            <x14:dxf>
              <font>
                <color theme="0"/>
              </font>
              <fill>
                <patternFill>
                  <bgColor rgb="FF70AD47"/>
                </patternFill>
              </fill>
            </x14:dxf>
          </x14:cfRule>
          <xm:sqref>F37</xm:sqref>
        </x14:conditionalFormatting>
        <x14:conditionalFormatting xmlns:xm="http://schemas.microsoft.com/office/excel/2006/main">
          <x14:cfRule type="expression" priority="120" id="{E5D673E4-C97D-44AF-882A-8089696768FC}">
            <xm:f>'Lists support'!$E$35="SoHo"</xm:f>
            <x14:dxf>
              <font>
                <color theme="0"/>
              </font>
              <fill>
                <patternFill>
                  <bgColor theme="1" tint="0.499984740745262"/>
                </patternFill>
              </fill>
            </x14:dxf>
          </x14:cfRule>
          <x14:cfRule type="cellIs" priority="121" operator="equal" id="{4EE7F0A2-B460-4EB0-9317-56A3472DD773}">
            <xm:f>'Lists support'!$B$6</xm:f>
            <x14:dxf>
              <font>
                <color theme="0"/>
              </font>
              <fill>
                <patternFill>
                  <bgColor theme="1" tint="0.499984740745262"/>
                </patternFill>
              </fill>
            </x14:dxf>
          </x14:cfRule>
          <x14:cfRule type="cellIs" priority="122" operator="equal" id="{64C035DE-11D2-4AFD-8CC4-8FFB757E0B95}">
            <xm:f>'Lists support'!$B$5</xm:f>
            <x14:dxf>
              <font>
                <color theme="0"/>
              </font>
              <fill>
                <patternFill>
                  <bgColor rgb="FFFF0000"/>
                </patternFill>
              </fill>
            </x14:dxf>
          </x14:cfRule>
          <x14:cfRule type="cellIs" priority="123" operator="equal" id="{B796B32B-41B2-4643-9501-61646BA161C6}">
            <xm:f>'Lists support'!$B$4</xm:f>
            <x14:dxf>
              <font>
                <color theme="0"/>
              </font>
              <fill>
                <patternFill>
                  <bgColor rgb="FFFFC000"/>
                </patternFill>
              </fill>
            </x14:dxf>
          </x14:cfRule>
          <x14:cfRule type="cellIs" priority="124" operator="equal" id="{9C8EEA45-AB6D-441C-A98F-3F7F8D5B993C}">
            <xm:f>'Lists support'!$B$3</xm:f>
            <x14:dxf>
              <font>
                <color theme="0"/>
              </font>
              <fill>
                <patternFill>
                  <bgColor rgb="FF70AD47"/>
                </patternFill>
              </fill>
            </x14:dxf>
          </x14:cfRule>
          <xm:sqref>F39</xm:sqref>
        </x14:conditionalFormatting>
        <x14:conditionalFormatting xmlns:xm="http://schemas.microsoft.com/office/excel/2006/main">
          <x14:cfRule type="expression" priority="115" id="{CDDBDDBA-4D8A-4C87-BA4C-4B4E1E998097}">
            <xm:f>'Lists support'!$E$35="SoHo"</xm:f>
            <x14:dxf>
              <font>
                <color theme="0"/>
              </font>
              <fill>
                <patternFill>
                  <bgColor theme="1" tint="0.499984740745262"/>
                </patternFill>
              </fill>
            </x14:dxf>
          </x14:cfRule>
          <x14:cfRule type="cellIs" priority="116" operator="equal" id="{8AF035FC-46ED-4E38-9B6E-9A30FE063B59}">
            <xm:f>'Lists support'!$B$6</xm:f>
            <x14:dxf>
              <font>
                <color theme="0"/>
              </font>
              <fill>
                <patternFill>
                  <bgColor theme="1" tint="0.499984740745262"/>
                </patternFill>
              </fill>
            </x14:dxf>
          </x14:cfRule>
          <x14:cfRule type="cellIs" priority="117" operator="equal" id="{73945EE0-1907-4B4C-8EA5-347D0A5F2FBF}">
            <xm:f>'Lists support'!$B$5</xm:f>
            <x14:dxf>
              <font>
                <color theme="0"/>
              </font>
              <fill>
                <patternFill>
                  <bgColor rgb="FFFF0000"/>
                </patternFill>
              </fill>
            </x14:dxf>
          </x14:cfRule>
          <x14:cfRule type="cellIs" priority="118" operator="equal" id="{8030479E-AC73-488A-8A7D-C6292681B9BB}">
            <xm:f>'Lists support'!$B$4</xm:f>
            <x14:dxf>
              <font>
                <color theme="0"/>
              </font>
              <fill>
                <patternFill>
                  <bgColor rgb="FFFFC000"/>
                </patternFill>
              </fill>
            </x14:dxf>
          </x14:cfRule>
          <x14:cfRule type="cellIs" priority="119" operator="equal" id="{CDD19CCF-711C-4136-9D33-EB28A21B7EFE}">
            <xm:f>'Lists support'!$B$3</xm:f>
            <x14:dxf>
              <font>
                <color theme="0"/>
              </font>
              <fill>
                <patternFill>
                  <bgColor rgb="FF70AD47"/>
                </patternFill>
              </fill>
            </x14:dxf>
          </x14:cfRule>
          <xm:sqref>F40</xm:sqref>
        </x14:conditionalFormatting>
        <x14:conditionalFormatting xmlns:xm="http://schemas.microsoft.com/office/excel/2006/main">
          <x14:cfRule type="expression" priority="110" id="{FFC932CC-F36F-4DCC-81D8-339661E975B4}">
            <xm:f>'Lists support'!$E$35="SoHo"</xm:f>
            <x14:dxf>
              <font>
                <color theme="0"/>
              </font>
              <fill>
                <patternFill>
                  <bgColor theme="1" tint="0.499984740745262"/>
                </patternFill>
              </fill>
            </x14:dxf>
          </x14:cfRule>
          <x14:cfRule type="cellIs" priority="111" operator="equal" id="{955465DA-42AC-4FE8-80B4-56FE7E520115}">
            <xm:f>'Lists support'!$B$6</xm:f>
            <x14:dxf>
              <font>
                <color theme="0"/>
              </font>
              <fill>
                <patternFill>
                  <bgColor theme="1" tint="0.499984740745262"/>
                </patternFill>
              </fill>
            </x14:dxf>
          </x14:cfRule>
          <x14:cfRule type="cellIs" priority="112" operator="equal" id="{B65CFBFF-3D1E-4C80-AF79-4CE5ADA7A0F7}">
            <xm:f>'Lists support'!$B$5</xm:f>
            <x14:dxf>
              <font>
                <color theme="0"/>
              </font>
              <fill>
                <patternFill>
                  <bgColor rgb="FFFF0000"/>
                </patternFill>
              </fill>
            </x14:dxf>
          </x14:cfRule>
          <x14:cfRule type="cellIs" priority="113" operator="equal" id="{949DC0FA-021D-4BCA-A6E4-590C076FB4D6}">
            <xm:f>'Lists support'!$B$4</xm:f>
            <x14:dxf>
              <font>
                <color theme="0"/>
              </font>
              <fill>
                <patternFill>
                  <bgColor rgb="FFFFC000"/>
                </patternFill>
              </fill>
            </x14:dxf>
          </x14:cfRule>
          <x14:cfRule type="cellIs" priority="114" operator="equal" id="{A83EDD0A-C1A8-45E4-A4F9-2C023E2A036D}">
            <xm:f>'Lists support'!$B$3</xm:f>
            <x14:dxf>
              <font>
                <color theme="0"/>
              </font>
              <fill>
                <patternFill>
                  <bgColor rgb="FF70AD47"/>
                </patternFill>
              </fill>
            </x14:dxf>
          </x14:cfRule>
          <xm:sqref>F41</xm:sqref>
        </x14:conditionalFormatting>
        <x14:conditionalFormatting xmlns:xm="http://schemas.microsoft.com/office/excel/2006/main">
          <x14:cfRule type="expression" priority="105" id="{8C2B5059-0122-4E38-87F8-CD5226C258FB}">
            <xm:f>'Lists support'!$E$35="SoHo"</xm:f>
            <x14:dxf>
              <font>
                <color theme="0"/>
              </font>
              <fill>
                <patternFill>
                  <bgColor theme="1" tint="0.499984740745262"/>
                </patternFill>
              </fill>
            </x14:dxf>
          </x14:cfRule>
          <x14:cfRule type="cellIs" priority="106" operator="equal" id="{075BD8FC-0003-48B4-8FFD-6F7722845F35}">
            <xm:f>'Lists support'!$B$6</xm:f>
            <x14:dxf>
              <font>
                <color theme="0"/>
              </font>
              <fill>
                <patternFill>
                  <bgColor theme="1" tint="0.499984740745262"/>
                </patternFill>
              </fill>
            </x14:dxf>
          </x14:cfRule>
          <x14:cfRule type="cellIs" priority="107" operator="equal" id="{5969E495-9563-468C-BC54-8C1D378844D0}">
            <xm:f>'Lists support'!$B$5</xm:f>
            <x14:dxf>
              <font>
                <color theme="0"/>
              </font>
              <fill>
                <patternFill>
                  <bgColor rgb="FFFF0000"/>
                </patternFill>
              </fill>
            </x14:dxf>
          </x14:cfRule>
          <x14:cfRule type="cellIs" priority="108" operator="equal" id="{71836864-C188-4DB9-AA33-F8E1DAB86BCD}">
            <xm:f>'Lists support'!$B$4</xm:f>
            <x14:dxf>
              <font>
                <color theme="0"/>
              </font>
              <fill>
                <patternFill>
                  <bgColor rgb="FFFFC000"/>
                </patternFill>
              </fill>
            </x14:dxf>
          </x14:cfRule>
          <x14:cfRule type="cellIs" priority="109" operator="equal" id="{DFCC1480-1A23-4DE0-A0BE-995C80329489}">
            <xm:f>'Lists support'!$B$3</xm:f>
            <x14:dxf>
              <font>
                <color theme="0"/>
              </font>
              <fill>
                <patternFill>
                  <bgColor rgb="FF70AD47"/>
                </patternFill>
              </fill>
            </x14:dxf>
          </x14:cfRule>
          <xm:sqref>F44</xm:sqref>
        </x14:conditionalFormatting>
        <x14:conditionalFormatting xmlns:xm="http://schemas.microsoft.com/office/excel/2006/main">
          <x14:cfRule type="expression" priority="100" id="{8FFEEE12-ED11-4A23-B89E-68AE833CD7CA}">
            <xm:f>'Lists support'!$E$35="SoHo"</xm:f>
            <x14:dxf>
              <font>
                <color theme="0"/>
              </font>
              <fill>
                <patternFill>
                  <bgColor theme="1" tint="0.499984740745262"/>
                </patternFill>
              </fill>
            </x14:dxf>
          </x14:cfRule>
          <x14:cfRule type="cellIs" priority="101" operator="equal" id="{2C8813A8-580E-42F1-A507-29E0A5D737B5}">
            <xm:f>'Lists support'!$B$6</xm:f>
            <x14:dxf>
              <font>
                <color theme="0"/>
              </font>
              <fill>
                <patternFill>
                  <bgColor theme="1" tint="0.499984740745262"/>
                </patternFill>
              </fill>
            </x14:dxf>
          </x14:cfRule>
          <x14:cfRule type="cellIs" priority="102" operator="equal" id="{EF64958B-32D9-40AE-89E6-3F7A76C918DB}">
            <xm:f>'Lists support'!$B$5</xm:f>
            <x14:dxf>
              <font>
                <color theme="0"/>
              </font>
              <fill>
                <patternFill>
                  <bgColor rgb="FFFF0000"/>
                </patternFill>
              </fill>
            </x14:dxf>
          </x14:cfRule>
          <x14:cfRule type="cellIs" priority="103" operator="equal" id="{2AC3CD7E-FA3B-4B81-9903-95D5A2964D2D}">
            <xm:f>'Lists support'!$B$4</xm:f>
            <x14:dxf>
              <font>
                <color theme="0"/>
              </font>
              <fill>
                <patternFill>
                  <bgColor rgb="FFFFC000"/>
                </patternFill>
              </fill>
            </x14:dxf>
          </x14:cfRule>
          <x14:cfRule type="cellIs" priority="104" operator="equal" id="{DABD25AB-4D60-4DDD-B670-0DB6EE77EED1}">
            <xm:f>'Lists support'!$B$3</xm:f>
            <x14:dxf>
              <font>
                <color theme="0"/>
              </font>
              <fill>
                <patternFill>
                  <bgColor rgb="FF70AD47"/>
                </patternFill>
              </fill>
            </x14:dxf>
          </x14:cfRule>
          <xm:sqref>F46</xm:sqref>
        </x14:conditionalFormatting>
        <x14:conditionalFormatting xmlns:xm="http://schemas.microsoft.com/office/excel/2006/main">
          <x14:cfRule type="expression" priority="95" id="{69A02438-BA2E-48C3-823A-5CDC23153025}">
            <xm:f>'Lists support'!$E$35="SoHo"</xm:f>
            <x14:dxf>
              <font>
                <color theme="0"/>
              </font>
              <fill>
                <patternFill>
                  <bgColor theme="1" tint="0.499984740745262"/>
                </patternFill>
              </fill>
            </x14:dxf>
          </x14:cfRule>
          <x14:cfRule type="cellIs" priority="96" operator="equal" id="{09CD66F9-0FEB-47CB-A334-A038497F63CC}">
            <xm:f>'Lists support'!$B$6</xm:f>
            <x14:dxf>
              <font>
                <color theme="0"/>
              </font>
              <fill>
                <patternFill>
                  <bgColor theme="1" tint="0.499984740745262"/>
                </patternFill>
              </fill>
            </x14:dxf>
          </x14:cfRule>
          <x14:cfRule type="cellIs" priority="97" operator="equal" id="{B2E2625F-213C-4B3A-937E-6EE3E6CF2066}">
            <xm:f>'Lists support'!$B$5</xm:f>
            <x14:dxf>
              <font>
                <color theme="0"/>
              </font>
              <fill>
                <patternFill>
                  <bgColor rgb="FFFF0000"/>
                </patternFill>
              </fill>
            </x14:dxf>
          </x14:cfRule>
          <x14:cfRule type="cellIs" priority="98" operator="equal" id="{76F3FB7A-8542-40CB-9DF0-D0DE522B0352}">
            <xm:f>'Lists support'!$B$4</xm:f>
            <x14:dxf>
              <font>
                <color theme="0"/>
              </font>
              <fill>
                <patternFill>
                  <bgColor rgb="FFFFC000"/>
                </patternFill>
              </fill>
            </x14:dxf>
          </x14:cfRule>
          <x14:cfRule type="cellIs" priority="99" operator="equal" id="{4634C629-D661-404D-8DEE-AC1C9436EB81}">
            <xm:f>'Lists support'!$B$3</xm:f>
            <x14:dxf>
              <font>
                <color theme="0"/>
              </font>
              <fill>
                <patternFill>
                  <bgColor rgb="FF70AD47"/>
                </patternFill>
              </fill>
            </x14:dxf>
          </x14:cfRule>
          <xm:sqref>F47</xm:sqref>
        </x14:conditionalFormatting>
        <x14:conditionalFormatting xmlns:xm="http://schemas.microsoft.com/office/excel/2006/main">
          <x14:cfRule type="expression" priority="90" id="{FA53B403-38D4-45FD-8649-75C685592C67}">
            <xm:f>'Lists support'!$E$35="SoHo"</xm:f>
            <x14:dxf>
              <font>
                <color theme="0"/>
              </font>
              <fill>
                <patternFill>
                  <bgColor theme="1" tint="0.499984740745262"/>
                </patternFill>
              </fill>
            </x14:dxf>
          </x14:cfRule>
          <x14:cfRule type="cellIs" priority="91" operator="equal" id="{13B1890A-71F9-44E0-B3B5-5B40F4DD2998}">
            <xm:f>'Lists support'!$B$6</xm:f>
            <x14:dxf>
              <font>
                <color theme="0"/>
              </font>
              <fill>
                <patternFill>
                  <bgColor theme="1" tint="0.499984740745262"/>
                </patternFill>
              </fill>
            </x14:dxf>
          </x14:cfRule>
          <x14:cfRule type="cellIs" priority="92" operator="equal" id="{40AE195D-B2C4-4A1C-A451-75C02EB4D0B6}">
            <xm:f>'Lists support'!$B$5</xm:f>
            <x14:dxf>
              <font>
                <color theme="0"/>
              </font>
              <fill>
                <patternFill>
                  <bgColor rgb="FFFF0000"/>
                </patternFill>
              </fill>
            </x14:dxf>
          </x14:cfRule>
          <x14:cfRule type="cellIs" priority="93" operator="equal" id="{EA8A59A1-895E-49BF-BBDB-B824C354B802}">
            <xm:f>'Lists support'!$B$4</xm:f>
            <x14:dxf>
              <font>
                <color theme="0"/>
              </font>
              <fill>
                <patternFill>
                  <bgColor rgb="FFFFC000"/>
                </patternFill>
              </fill>
            </x14:dxf>
          </x14:cfRule>
          <x14:cfRule type="cellIs" priority="94" operator="equal" id="{E231D743-5229-43F5-BE4C-2A540B7FF4F7}">
            <xm:f>'Lists support'!$B$3</xm:f>
            <x14:dxf>
              <font>
                <color theme="0"/>
              </font>
              <fill>
                <patternFill>
                  <bgColor rgb="FF70AD47"/>
                </patternFill>
              </fill>
            </x14:dxf>
          </x14:cfRule>
          <xm:sqref>F48</xm:sqref>
        </x14:conditionalFormatting>
        <x14:conditionalFormatting xmlns:xm="http://schemas.microsoft.com/office/excel/2006/main">
          <x14:cfRule type="expression" priority="85" id="{B386389C-FCB1-4CD1-A3AE-96583F094FAD}">
            <xm:f>'Lists support'!$E$35="SoHo"</xm:f>
            <x14:dxf>
              <font>
                <color theme="0"/>
              </font>
              <fill>
                <patternFill>
                  <bgColor theme="1" tint="0.499984740745262"/>
                </patternFill>
              </fill>
            </x14:dxf>
          </x14:cfRule>
          <x14:cfRule type="cellIs" priority="86" operator="equal" id="{CF376FEF-A7EC-4349-9E9D-4E044FADF1F4}">
            <xm:f>'Lists support'!$B$6</xm:f>
            <x14:dxf>
              <font>
                <color theme="0"/>
              </font>
              <fill>
                <patternFill>
                  <bgColor theme="1" tint="0.499984740745262"/>
                </patternFill>
              </fill>
            </x14:dxf>
          </x14:cfRule>
          <x14:cfRule type="cellIs" priority="87" operator="equal" id="{55222B86-028C-4808-B687-01C46197BB2E}">
            <xm:f>'Lists support'!$B$5</xm:f>
            <x14:dxf>
              <font>
                <color theme="0"/>
              </font>
              <fill>
                <patternFill>
                  <bgColor rgb="FFFF0000"/>
                </patternFill>
              </fill>
            </x14:dxf>
          </x14:cfRule>
          <x14:cfRule type="cellIs" priority="88" operator="equal" id="{03F2A115-7B77-4AFC-AA61-722A4DECC4F8}">
            <xm:f>'Lists support'!$B$4</xm:f>
            <x14:dxf>
              <font>
                <color theme="0"/>
              </font>
              <fill>
                <patternFill>
                  <bgColor rgb="FFFFC000"/>
                </patternFill>
              </fill>
            </x14:dxf>
          </x14:cfRule>
          <x14:cfRule type="cellIs" priority="89" operator="equal" id="{DAA50ED1-1C21-40A2-966D-98463BC3EFEF}">
            <xm:f>'Lists support'!$B$3</xm:f>
            <x14:dxf>
              <font>
                <color theme="0"/>
              </font>
              <fill>
                <patternFill>
                  <bgColor rgb="FF70AD47"/>
                </patternFill>
              </fill>
            </x14:dxf>
          </x14:cfRule>
          <xm:sqref>F50</xm:sqref>
        </x14:conditionalFormatting>
        <x14:conditionalFormatting xmlns:xm="http://schemas.microsoft.com/office/excel/2006/main">
          <x14:cfRule type="cellIs" priority="81" operator="equal" id="{3EB7FBEA-FBD3-4917-9836-A37718498A32}">
            <xm:f>'Lists support'!$B$6</xm:f>
            <x14:dxf>
              <font>
                <color theme="0"/>
              </font>
              <fill>
                <patternFill>
                  <bgColor theme="1" tint="0.499984740745262"/>
                </patternFill>
              </fill>
            </x14:dxf>
          </x14:cfRule>
          <x14:cfRule type="cellIs" priority="82" operator="equal" id="{E737B493-BE20-4227-A2E3-755BF46C26D4}">
            <xm:f>'Lists support'!$B$5</xm:f>
            <x14:dxf>
              <font>
                <color theme="0"/>
              </font>
              <fill>
                <patternFill>
                  <bgColor rgb="FFFF0000"/>
                </patternFill>
              </fill>
            </x14:dxf>
          </x14:cfRule>
          <x14:cfRule type="cellIs" priority="83" operator="equal" id="{0DDF1DD5-7F38-4DD9-A833-4F39C887774D}">
            <xm:f>'Lists support'!$B$4</xm:f>
            <x14:dxf>
              <font>
                <color theme="0"/>
              </font>
              <fill>
                <patternFill>
                  <bgColor rgb="FFFFC000"/>
                </patternFill>
              </fill>
            </x14:dxf>
          </x14:cfRule>
          <x14:cfRule type="cellIs" priority="84" operator="equal" id="{47E05ED2-8123-40F1-848B-1CDB14A4AA24}">
            <xm:f>'Lists support'!$B$3</xm:f>
            <x14:dxf>
              <font>
                <color theme="0"/>
              </font>
              <fill>
                <patternFill>
                  <bgColor rgb="FF70AD47"/>
                </patternFill>
              </fill>
            </x14:dxf>
          </x14:cfRule>
          <xm:sqref>F13</xm:sqref>
        </x14:conditionalFormatting>
        <x14:conditionalFormatting xmlns:xm="http://schemas.microsoft.com/office/excel/2006/main">
          <x14:cfRule type="cellIs" priority="77" operator="equal" id="{E36C110D-9324-4428-9F12-4CD7310DC058}">
            <xm:f>'Lists support'!$B$6</xm:f>
            <x14:dxf>
              <font>
                <color theme="0"/>
              </font>
              <fill>
                <patternFill>
                  <bgColor theme="1" tint="0.499984740745262"/>
                </patternFill>
              </fill>
            </x14:dxf>
          </x14:cfRule>
          <x14:cfRule type="cellIs" priority="78" operator="equal" id="{B7699002-B90C-4D51-9036-AFDE87135B9A}">
            <xm:f>'Lists support'!$B$5</xm:f>
            <x14:dxf>
              <font>
                <color theme="0"/>
              </font>
              <fill>
                <patternFill>
                  <bgColor rgb="FFFF0000"/>
                </patternFill>
              </fill>
            </x14:dxf>
          </x14:cfRule>
          <x14:cfRule type="cellIs" priority="79" operator="equal" id="{79DED6A6-C9A9-41F9-A495-A7F921E989F6}">
            <xm:f>'Lists support'!$B$4</xm:f>
            <x14:dxf>
              <font>
                <color theme="0"/>
              </font>
              <fill>
                <patternFill>
                  <bgColor rgb="FFFFC000"/>
                </patternFill>
              </fill>
            </x14:dxf>
          </x14:cfRule>
          <x14:cfRule type="cellIs" priority="80" operator="equal" id="{23A8138B-4D03-4F18-985C-E5C85657FA89}">
            <xm:f>'Lists support'!$B$3</xm:f>
            <x14:dxf>
              <font>
                <color theme="0"/>
              </font>
              <fill>
                <patternFill>
                  <bgColor rgb="FF70AD47"/>
                </patternFill>
              </fill>
            </x14:dxf>
          </x14:cfRule>
          <xm:sqref>F14</xm:sqref>
        </x14:conditionalFormatting>
        <x14:conditionalFormatting xmlns:xm="http://schemas.microsoft.com/office/excel/2006/main">
          <x14:cfRule type="cellIs" priority="73" operator="equal" id="{E164A3EB-B8E2-4BFD-B28D-EEBDE267615B}">
            <xm:f>'Lists support'!$B$6</xm:f>
            <x14:dxf>
              <font>
                <color theme="0"/>
              </font>
              <fill>
                <patternFill>
                  <bgColor theme="1" tint="0.499984740745262"/>
                </patternFill>
              </fill>
            </x14:dxf>
          </x14:cfRule>
          <x14:cfRule type="cellIs" priority="74" operator="equal" id="{1CB89BB2-DA9F-4702-9916-18938295C144}">
            <xm:f>'Lists support'!$B$5</xm:f>
            <x14:dxf>
              <font>
                <color theme="0"/>
              </font>
              <fill>
                <patternFill>
                  <bgColor rgb="FFFF0000"/>
                </patternFill>
              </fill>
            </x14:dxf>
          </x14:cfRule>
          <x14:cfRule type="cellIs" priority="75" operator="equal" id="{379C8408-7690-4F60-942C-B4FEB09A4B59}">
            <xm:f>'Lists support'!$B$4</xm:f>
            <x14:dxf>
              <font>
                <color theme="0"/>
              </font>
              <fill>
                <patternFill>
                  <bgColor rgb="FFFFC000"/>
                </patternFill>
              </fill>
            </x14:dxf>
          </x14:cfRule>
          <x14:cfRule type="cellIs" priority="76" operator="equal" id="{92B82E02-DDAA-4809-BD6D-CE99BE233F1E}">
            <xm:f>'Lists support'!$B$3</xm:f>
            <x14:dxf>
              <font>
                <color theme="0"/>
              </font>
              <fill>
                <patternFill>
                  <bgColor rgb="FF70AD47"/>
                </patternFill>
              </fill>
            </x14:dxf>
          </x14:cfRule>
          <xm:sqref>F16</xm:sqref>
        </x14:conditionalFormatting>
        <x14:conditionalFormatting xmlns:xm="http://schemas.microsoft.com/office/excel/2006/main">
          <x14:cfRule type="cellIs" priority="69" operator="equal" id="{359045EB-1C76-4CBD-BD19-E335FFA6C929}">
            <xm:f>'Lists support'!$B$6</xm:f>
            <x14:dxf>
              <font>
                <color theme="0"/>
              </font>
              <fill>
                <patternFill>
                  <bgColor theme="1" tint="0.499984740745262"/>
                </patternFill>
              </fill>
            </x14:dxf>
          </x14:cfRule>
          <x14:cfRule type="cellIs" priority="70" operator="equal" id="{9B84101A-7FBC-4D83-B37E-0B6584041EBF}">
            <xm:f>'Lists support'!$B$5</xm:f>
            <x14:dxf>
              <font>
                <color theme="0"/>
              </font>
              <fill>
                <patternFill>
                  <bgColor rgb="FFFF0000"/>
                </patternFill>
              </fill>
            </x14:dxf>
          </x14:cfRule>
          <x14:cfRule type="cellIs" priority="71" operator="equal" id="{45DD116B-A64F-433F-BCDB-1E0C8A06AACA}">
            <xm:f>'Lists support'!$B$4</xm:f>
            <x14:dxf>
              <font>
                <color theme="0"/>
              </font>
              <fill>
                <patternFill>
                  <bgColor rgb="FFFFC000"/>
                </patternFill>
              </fill>
            </x14:dxf>
          </x14:cfRule>
          <x14:cfRule type="cellIs" priority="72" operator="equal" id="{E6B925B4-10E0-4702-9B2B-84E7BD3CEF68}">
            <xm:f>'Lists support'!$B$3</xm:f>
            <x14:dxf>
              <font>
                <color theme="0"/>
              </font>
              <fill>
                <patternFill>
                  <bgColor rgb="FF70AD47"/>
                </patternFill>
              </fill>
            </x14:dxf>
          </x14:cfRule>
          <xm:sqref>F18</xm:sqref>
        </x14:conditionalFormatting>
        <x14:conditionalFormatting xmlns:xm="http://schemas.microsoft.com/office/excel/2006/main">
          <x14:cfRule type="cellIs" priority="65" operator="equal" id="{9CBC46A0-360E-4277-95B3-6EE26957DAD0}">
            <xm:f>'Lists support'!$B$6</xm:f>
            <x14:dxf>
              <font>
                <color theme="0"/>
              </font>
              <fill>
                <patternFill>
                  <bgColor theme="1" tint="0.499984740745262"/>
                </patternFill>
              </fill>
            </x14:dxf>
          </x14:cfRule>
          <x14:cfRule type="cellIs" priority="66" operator="equal" id="{626E3464-09AF-4F2A-9458-95DF172E2996}">
            <xm:f>'Lists support'!$B$5</xm:f>
            <x14:dxf>
              <font>
                <color theme="0"/>
              </font>
              <fill>
                <patternFill>
                  <bgColor rgb="FFFF0000"/>
                </patternFill>
              </fill>
            </x14:dxf>
          </x14:cfRule>
          <x14:cfRule type="cellIs" priority="67" operator="equal" id="{25CFBC5D-0834-4B74-BD1B-36F7A32D991B}">
            <xm:f>'Lists support'!$B$4</xm:f>
            <x14:dxf>
              <font>
                <color theme="0"/>
              </font>
              <fill>
                <patternFill>
                  <bgColor rgb="FFFFC000"/>
                </patternFill>
              </fill>
            </x14:dxf>
          </x14:cfRule>
          <x14:cfRule type="cellIs" priority="68" operator="equal" id="{A2A8B463-DCC8-4FD5-9DAE-1AD5FE58DF3B}">
            <xm:f>'Lists support'!$B$3</xm:f>
            <x14:dxf>
              <font>
                <color theme="0"/>
              </font>
              <fill>
                <patternFill>
                  <bgColor rgb="FF70AD47"/>
                </patternFill>
              </fill>
            </x14:dxf>
          </x14:cfRule>
          <xm:sqref>F19</xm:sqref>
        </x14:conditionalFormatting>
        <x14:conditionalFormatting xmlns:xm="http://schemas.microsoft.com/office/excel/2006/main">
          <x14:cfRule type="cellIs" priority="61" operator="equal" id="{1E2C7CC8-0637-4F43-9383-BA1361787D55}">
            <xm:f>'Lists support'!$B$6</xm:f>
            <x14:dxf>
              <font>
                <color theme="0"/>
              </font>
              <fill>
                <patternFill>
                  <bgColor theme="1" tint="0.499984740745262"/>
                </patternFill>
              </fill>
            </x14:dxf>
          </x14:cfRule>
          <x14:cfRule type="cellIs" priority="62" operator="equal" id="{F0EADA9C-4609-41ED-8065-FE218D11D1B9}">
            <xm:f>'Lists support'!$B$5</xm:f>
            <x14:dxf>
              <font>
                <color theme="0"/>
              </font>
              <fill>
                <patternFill>
                  <bgColor rgb="FFFF0000"/>
                </patternFill>
              </fill>
            </x14:dxf>
          </x14:cfRule>
          <x14:cfRule type="cellIs" priority="63" operator="equal" id="{7CF5C2A8-0784-4AFC-999B-3761FD4D6A59}">
            <xm:f>'Lists support'!$B$4</xm:f>
            <x14:dxf>
              <font>
                <color theme="0"/>
              </font>
              <fill>
                <patternFill>
                  <bgColor rgb="FFFFC000"/>
                </patternFill>
              </fill>
            </x14:dxf>
          </x14:cfRule>
          <x14:cfRule type="cellIs" priority="64" operator="equal" id="{D52571F3-CC21-4C05-8B43-1F8BE2F1822A}">
            <xm:f>'Lists support'!$B$3</xm:f>
            <x14:dxf>
              <font>
                <color theme="0"/>
              </font>
              <fill>
                <patternFill>
                  <bgColor rgb="FF70AD47"/>
                </patternFill>
              </fill>
            </x14:dxf>
          </x14:cfRule>
          <xm:sqref>F20</xm:sqref>
        </x14:conditionalFormatting>
        <x14:conditionalFormatting xmlns:xm="http://schemas.microsoft.com/office/excel/2006/main">
          <x14:cfRule type="cellIs" priority="57" operator="equal" id="{69007461-1C59-4C94-9C6A-27DC06A73DA5}">
            <xm:f>'Lists support'!$B$6</xm:f>
            <x14:dxf>
              <font>
                <color theme="0"/>
              </font>
              <fill>
                <patternFill>
                  <bgColor theme="1" tint="0.499984740745262"/>
                </patternFill>
              </fill>
            </x14:dxf>
          </x14:cfRule>
          <x14:cfRule type="cellIs" priority="58" operator="equal" id="{99526731-A306-4763-9D78-C7B3E1AD6A37}">
            <xm:f>'Lists support'!$B$5</xm:f>
            <x14:dxf>
              <font>
                <color theme="0"/>
              </font>
              <fill>
                <patternFill>
                  <bgColor rgb="FFFF0000"/>
                </patternFill>
              </fill>
            </x14:dxf>
          </x14:cfRule>
          <x14:cfRule type="cellIs" priority="59" operator="equal" id="{671190F2-1E3D-470D-9B2A-32C6A5261CF9}">
            <xm:f>'Lists support'!$B$4</xm:f>
            <x14:dxf>
              <font>
                <color theme="0"/>
              </font>
              <fill>
                <patternFill>
                  <bgColor rgb="FFFFC000"/>
                </patternFill>
              </fill>
            </x14:dxf>
          </x14:cfRule>
          <x14:cfRule type="cellIs" priority="60" operator="equal" id="{D89C03F2-DAF2-4463-9F84-47E15156FCCE}">
            <xm:f>'Lists support'!$B$3</xm:f>
            <x14:dxf>
              <font>
                <color theme="0"/>
              </font>
              <fill>
                <patternFill>
                  <bgColor rgb="FF70AD47"/>
                </patternFill>
              </fill>
            </x14:dxf>
          </x14:cfRule>
          <xm:sqref>F21</xm:sqref>
        </x14:conditionalFormatting>
        <x14:conditionalFormatting xmlns:xm="http://schemas.microsoft.com/office/excel/2006/main">
          <x14:cfRule type="cellIs" priority="53" operator="equal" id="{3654117B-0090-4287-A7B6-ED7286A5BA2A}">
            <xm:f>'Lists support'!$B$6</xm:f>
            <x14:dxf>
              <font>
                <color theme="0"/>
              </font>
              <fill>
                <patternFill>
                  <bgColor theme="1" tint="0.499984740745262"/>
                </patternFill>
              </fill>
            </x14:dxf>
          </x14:cfRule>
          <x14:cfRule type="cellIs" priority="54" operator="equal" id="{80C568A4-669B-4896-888F-EF071D37AD1E}">
            <xm:f>'Lists support'!$B$5</xm:f>
            <x14:dxf>
              <font>
                <color theme="0"/>
              </font>
              <fill>
                <patternFill>
                  <bgColor rgb="FFFF0000"/>
                </patternFill>
              </fill>
            </x14:dxf>
          </x14:cfRule>
          <x14:cfRule type="cellIs" priority="55" operator="equal" id="{1FAA2E26-88D9-44B7-9125-C8009AF1A69E}">
            <xm:f>'Lists support'!$B$4</xm:f>
            <x14:dxf>
              <font>
                <color theme="0"/>
              </font>
              <fill>
                <patternFill>
                  <bgColor rgb="FFFFC000"/>
                </patternFill>
              </fill>
            </x14:dxf>
          </x14:cfRule>
          <x14:cfRule type="cellIs" priority="56" operator="equal" id="{1249A5A6-F84D-495D-AFB4-5316F040F483}">
            <xm:f>'Lists support'!$B$3</xm:f>
            <x14:dxf>
              <font>
                <color theme="0"/>
              </font>
              <fill>
                <patternFill>
                  <bgColor rgb="FF70AD47"/>
                </patternFill>
              </fill>
            </x14:dxf>
          </x14:cfRule>
          <xm:sqref>F22</xm:sqref>
        </x14:conditionalFormatting>
        <x14:conditionalFormatting xmlns:xm="http://schemas.microsoft.com/office/excel/2006/main">
          <x14:cfRule type="cellIs" priority="49" operator="equal" id="{9EDA52FA-62C0-4750-ACB0-1BE7C5A7DE7E}">
            <xm:f>'Lists support'!$B$6</xm:f>
            <x14:dxf>
              <font>
                <color theme="0"/>
              </font>
              <fill>
                <patternFill>
                  <bgColor theme="1" tint="0.499984740745262"/>
                </patternFill>
              </fill>
            </x14:dxf>
          </x14:cfRule>
          <x14:cfRule type="cellIs" priority="50" operator="equal" id="{750F7E2E-B623-40DF-A048-4707E1BE7A5A}">
            <xm:f>'Lists support'!$B$5</xm:f>
            <x14:dxf>
              <font>
                <color theme="0"/>
              </font>
              <fill>
                <patternFill>
                  <bgColor rgb="FFFF0000"/>
                </patternFill>
              </fill>
            </x14:dxf>
          </x14:cfRule>
          <x14:cfRule type="cellIs" priority="51" operator="equal" id="{5A128303-2AE3-4BC4-A112-0F69B87AC23B}">
            <xm:f>'Lists support'!$B$4</xm:f>
            <x14:dxf>
              <font>
                <color theme="0"/>
              </font>
              <fill>
                <patternFill>
                  <bgColor rgb="FFFFC000"/>
                </patternFill>
              </fill>
            </x14:dxf>
          </x14:cfRule>
          <x14:cfRule type="cellIs" priority="52" operator="equal" id="{9D4DC848-EB7D-4F7C-9CE8-90AE4AF3DECD}">
            <xm:f>'Lists support'!$B$3</xm:f>
            <x14:dxf>
              <font>
                <color theme="0"/>
              </font>
              <fill>
                <patternFill>
                  <bgColor rgb="FF70AD47"/>
                </patternFill>
              </fill>
            </x14:dxf>
          </x14:cfRule>
          <xm:sqref>F23</xm:sqref>
        </x14:conditionalFormatting>
        <x14:conditionalFormatting xmlns:xm="http://schemas.microsoft.com/office/excel/2006/main">
          <x14:cfRule type="cellIs" priority="45" operator="equal" id="{2A287581-07AE-407F-B66D-FA8467C50C31}">
            <xm:f>'Lists support'!$B$6</xm:f>
            <x14:dxf>
              <font>
                <color theme="0"/>
              </font>
              <fill>
                <patternFill>
                  <bgColor theme="1" tint="0.499984740745262"/>
                </patternFill>
              </fill>
            </x14:dxf>
          </x14:cfRule>
          <x14:cfRule type="cellIs" priority="46" operator="equal" id="{9CD52ED6-5144-4CCE-94F6-8EB8FF83E87A}">
            <xm:f>'Lists support'!$B$5</xm:f>
            <x14:dxf>
              <font>
                <color theme="0"/>
              </font>
              <fill>
                <patternFill>
                  <bgColor rgb="FFFF0000"/>
                </patternFill>
              </fill>
            </x14:dxf>
          </x14:cfRule>
          <x14:cfRule type="cellIs" priority="47" operator="equal" id="{388949A2-F756-4BF8-AD7F-860F55158583}">
            <xm:f>'Lists support'!$B$4</xm:f>
            <x14:dxf>
              <font>
                <color theme="0"/>
              </font>
              <fill>
                <patternFill>
                  <bgColor rgb="FFFFC000"/>
                </patternFill>
              </fill>
            </x14:dxf>
          </x14:cfRule>
          <x14:cfRule type="cellIs" priority="48" operator="equal" id="{703926EA-2897-43B5-ADDA-C6CA5CD68E00}">
            <xm:f>'Lists support'!$B$3</xm:f>
            <x14:dxf>
              <font>
                <color theme="0"/>
              </font>
              <fill>
                <patternFill>
                  <bgColor rgb="FF70AD47"/>
                </patternFill>
              </fill>
            </x14:dxf>
          </x14:cfRule>
          <xm:sqref>F25</xm:sqref>
        </x14:conditionalFormatting>
        <x14:conditionalFormatting xmlns:xm="http://schemas.microsoft.com/office/excel/2006/main">
          <x14:cfRule type="cellIs" priority="41" operator="equal" id="{6DC0E30C-F9AC-464B-A01E-89DF7394DA65}">
            <xm:f>'Lists support'!$B$6</xm:f>
            <x14:dxf>
              <font>
                <color theme="0"/>
              </font>
              <fill>
                <patternFill>
                  <bgColor theme="1" tint="0.499984740745262"/>
                </patternFill>
              </fill>
            </x14:dxf>
          </x14:cfRule>
          <x14:cfRule type="cellIs" priority="42" operator="equal" id="{817F743F-6437-4BC8-A059-C5C3EA620A6F}">
            <xm:f>'Lists support'!$B$5</xm:f>
            <x14:dxf>
              <font>
                <color theme="0"/>
              </font>
              <fill>
                <patternFill>
                  <bgColor rgb="FFFF0000"/>
                </patternFill>
              </fill>
            </x14:dxf>
          </x14:cfRule>
          <x14:cfRule type="cellIs" priority="43" operator="equal" id="{D980569B-63B7-4DFD-B92D-669EFC9EC97C}">
            <xm:f>'Lists support'!$B$4</xm:f>
            <x14:dxf>
              <font>
                <color theme="0"/>
              </font>
              <fill>
                <patternFill>
                  <bgColor rgb="FFFFC000"/>
                </patternFill>
              </fill>
            </x14:dxf>
          </x14:cfRule>
          <x14:cfRule type="cellIs" priority="44" operator="equal" id="{F50DAC90-998C-47EF-9337-02E1BAFD9923}">
            <xm:f>'Lists support'!$B$3</xm:f>
            <x14:dxf>
              <font>
                <color theme="0"/>
              </font>
              <fill>
                <patternFill>
                  <bgColor rgb="FF70AD47"/>
                </patternFill>
              </fill>
            </x14:dxf>
          </x14:cfRule>
          <xm:sqref>F26</xm:sqref>
        </x14:conditionalFormatting>
        <x14:conditionalFormatting xmlns:xm="http://schemas.microsoft.com/office/excel/2006/main">
          <x14:cfRule type="cellIs" priority="37" operator="equal" id="{4957F81A-5725-49B7-9F1B-F9682DF3C07E}">
            <xm:f>'Lists support'!$B$6</xm:f>
            <x14:dxf>
              <font>
                <color theme="0"/>
              </font>
              <fill>
                <patternFill>
                  <bgColor theme="1" tint="0.499984740745262"/>
                </patternFill>
              </fill>
            </x14:dxf>
          </x14:cfRule>
          <x14:cfRule type="cellIs" priority="38" operator="equal" id="{4AD8426E-0162-40C0-95A5-2CEFFD6931B5}">
            <xm:f>'Lists support'!$B$5</xm:f>
            <x14:dxf>
              <font>
                <color theme="0"/>
              </font>
              <fill>
                <patternFill>
                  <bgColor rgb="FFFF0000"/>
                </patternFill>
              </fill>
            </x14:dxf>
          </x14:cfRule>
          <x14:cfRule type="cellIs" priority="39" operator="equal" id="{546E67E7-6216-4A8D-BC90-D9762A261F23}">
            <xm:f>'Lists support'!$B$4</xm:f>
            <x14:dxf>
              <font>
                <color theme="0"/>
              </font>
              <fill>
                <patternFill>
                  <bgColor rgb="FFFFC000"/>
                </patternFill>
              </fill>
            </x14:dxf>
          </x14:cfRule>
          <x14:cfRule type="cellIs" priority="40" operator="equal" id="{5561CF98-EF9B-4C27-AFED-B2DC8EFC2757}">
            <xm:f>'Lists support'!$B$3</xm:f>
            <x14:dxf>
              <font>
                <color theme="0"/>
              </font>
              <fill>
                <patternFill>
                  <bgColor rgb="FF70AD47"/>
                </patternFill>
              </fill>
            </x14:dxf>
          </x14:cfRule>
          <xm:sqref>F27</xm:sqref>
        </x14:conditionalFormatting>
        <x14:conditionalFormatting xmlns:xm="http://schemas.microsoft.com/office/excel/2006/main">
          <x14:cfRule type="cellIs" priority="33" operator="equal" id="{C59E2C39-849D-4C40-B6C3-DBA3181BAC3E}">
            <xm:f>'Lists support'!$B$6</xm:f>
            <x14:dxf>
              <font>
                <color theme="0"/>
              </font>
              <fill>
                <patternFill>
                  <bgColor theme="1" tint="0.499984740745262"/>
                </patternFill>
              </fill>
            </x14:dxf>
          </x14:cfRule>
          <x14:cfRule type="cellIs" priority="34" operator="equal" id="{08F86F6F-1CFC-4064-ACE9-27ABEE0311DE}">
            <xm:f>'Lists support'!$B$5</xm:f>
            <x14:dxf>
              <font>
                <color theme="0"/>
              </font>
              <fill>
                <patternFill>
                  <bgColor rgb="FFFF0000"/>
                </patternFill>
              </fill>
            </x14:dxf>
          </x14:cfRule>
          <x14:cfRule type="cellIs" priority="35" operator="equal" id="{7C907BCD-5839-4777-90B0-BA84E0AB0FDB}">
            <xm:f>'Lists support'!$B$4</xm:f>
            <x14:dxf>
              <font>
                <color theme="0"/>
              </font>
              <fill>
                <patternFill>
                  <bgColor rgb="FFFFC000"/>
                </patternFill>
              </fill>
            </x14:dxf>
          </x14:cfRule>
          <x14:cfRule type="cellIs" priority="36" operator="equal" id="{33BBF997-5EEF-4CCC-8453-A2001808F941}">
            <xm:f>'Lists support'!$B$3</xm:f>
            <x14:dxf>
              <font>
                <color theme="0"/>
              </font>
              <fill>
                <patternFill>
                  <bgColor rgb="FF70AD47"/>
                </patternFill>
              </fill>
            </x14:dxf>
          </x14:cfRule>
          <xm:sqref>F28</xm:sqref>
        </x14:conditionalFormatting>
        <x14:conditionalFormatting xmlns:xm="http://schemas.microsoft.com/office/excel/2006/main">
          <x14:cfRule type="cellIs" priority="29" operator="equal" id="{BBF5A64A-B7D9-48C3-AF58-5A23EC1A717C}">
            <xm:f>'Lists support'!$B$6</xm:f>
            <x14:dxf>
              <font>
                <color theme="0"/>
              </font>
              <fill>
                <patternFill>
                  <bgColor theme="1" tint="0.499984740745262"/>
                </patternFill>
              </fill>
            </x14:dxf>
          </x14:cfRule>
          <x14:cfRule type="cellIs" priority="30" operator="equal" id="{09150270-2AEF-4D98-8B35-4C5497AD6A41}">
            <xm:f>'Lists support'!$B$5</xm:f>
            <x14:dxf>
              <font>
                <color theme="0"/>
              </font>
              <fill>
                <patternFill>
                  <bgColor rgb="FFFF0000"/>
                </patternFill>
              </fill>
            </x14:dxf>
          </x14:cfRule>
          <x14:cfRule type="cellIs" priority="31" operator="equal" id="{5DB62138-BBDC-43D6-81B1-27DFC7FE7AFD}">
            <xm:f>'Lists support'!$B$4</xm:f>
            <x14:dxf>
              <font>
                <color theme="0"/>
              </font>
              <fill>
                <patternFill>
                  <bgColor rgb="FFFFC000"/>
                </patternFill>
              </fill>
            </x14:dxf>
          </x14:cfRule>
          <x14:cfRule type="cellIs" priority="32" operator="equal" id="{5A90FE5B-A269-4410-89EB-DA4A82A0B253}">
            <xm:f>'Lists support'!$B$3</xm:f>
            <x14:dxf>
              <font>
                <color theme="0"/>
              </font>
              <fill>
                <patternFill>
                  <bgColor rgb="FF70AD47"/>
                </patternFill>
              </fill>
            </x14:dxf>
          </x14:cfRule>
          <xm:sqref>F29</xm:sqref>
        </x14:conditionalFormatting>
        <x14:conditionalFormatting xmlns:xm="http://schemas.microsoft.com/office/excel/2006/main">
          <x14:cfRule type="cellIs" priority="25" operator="equal" id="{0C3969DE-65F9-4026-AE1F-F8F92F3FA441}">
            <xm:f>'Lists support'!$B$6</xm:f>
            <x14:dxf>
              <font>
                <color theme="0"/>
              </font>
              <fill>
                <patternFill>
                  <bgColor theme="1" tint="0.499984740745262"/>
                </patternFill>
              </fill>
            </x14:dxf>
          </x14:cfRule>
          <x14:cfRule type="cellIs" priority="26" operator="equal" id="{8717401A-297D-49DB-B3D2-5BDBC1AC221A}">
            <xm:f>'Lists support'!$B$5</xm:f>
            <x14:dxf>
              <font>
                <color theme="0"/>
              </font>
              <fill>
                <patternFill>
                  <bgColor rgb="FFFF0000"/>
                </patternFill>
              </fill>
            </x14:dxf>
          </x14:cfRule>
          <x14:cfRule type="cellIs" priority="27" operator="equal" id="{7DE032B3-DFE6-4444-ABD3-5DED1275C44F}">
            <xm:f>'Lists support'!$B$4</xm:f>
            <x14:dxf>
              <font>
                <color theme="0"/>
              </font>
              <fill>
                <patternFill>
                  <bgColor rgb="FFFFC000"/>
                </patternFill>
              </fill>
            </x14:dxf>
          </x14:cfRule>
          <x14:cfRule type="cellIs" priority="28" operator="equal" id="{F629E70D-F17C-4BFA-8777-F5680342F3CE}">
            <xm:f>'Lists support'!$B$3</xm:f>
            <x14:dxf>
              <font>
                <color theme="0"/>
              </font>
              <fill>
                <patternFill>
                  <bgColor rgb="FF70AD47"/>
                </patternFill>
              </fill>
            </x14:dxf>
          </x14:cfRule>
          <xm:sqref>F31</xm:sqref>
        </x14:conditionalFormatting>
        <x14:conditionalFormatting xmlns:xm="http://schemas.microsoft.com/office/excel/2006/main">
          <x14:cfRule type="cellIs" priority="21" operator="equal" id="{9913DAFD-C87D-4E8C-9B3E-4BEA0EA0AFE1}">
            <xm:f>'Lists support'!$B$6</xm:f>
            <x14:dxf>
              <font>
                <color theme="0"/>
              </font>
              <fill>
                <patternFill>
                  <bgColor theme="1" tint="0.499984740745262"/>
                </patternFill>
              </fill>
            </x14:dxf>
          </x14:cfRule>
          <x14:cfRule type="cellIs" priority="22" operator="equal" id="{BFDDBE3D-F09E-47F9-879B-F251FEA80B71}">
            <xm:f>'Lists support'!$B$5</xm:f>
            <x14:dxf>
              <font>
                <color theme="0"/>
              </font>
              <fill>
                <patternFill>
                  <bgColor rgb="FFFF0000"/>
                </patternFill>
              </fill>
            </x14:dxf>
          </x14:cfRule>
          <x14:cfRule type="cellIs" priority="23" operator="equal" id="{E024C2A2-48CA-42BF-9F5B-B5531316DCF4}">
            <xm:f>'Lists support'!$B$4</xm:f>
            <x14:dxf>
              <font>
                <color theme="0"/>
              </font>
              <fill>
                <patternFill>
                  <bgColor rgb="FFFFC000"/>
                </patternFill>
              </fill>
            </x14:dxf>
          </x14:cfRule>
          <x14:cfRule type="cellIs" priority="24" operator="equal" id="{5C10FABA-1380-43DE-97AE-558CE8F7A524}">
            <xm:f>'Lists support'!$B$3</xm:f>
            <x14:dxf>
              <font>
                <color theme="0"/>
              </font>
              <fill>
                <patternFill>
                  <bgColor rgb="FF70AD47"/>
                </patternFill>
              </fill>
            </x14:dxf>
          </x14:cfRule>
          <xm:sqref>F32</xm:sqref>
        </x14:conditionalFormatting>
        <x14:conditionalFormatting xmlns:xm="http://schemas.microsoft.com/office/excel/2006/main">
          <x14:cfRule type="cellIs" priority="17" operator="equal" id="{40EF725F-9A67-43C1-93D6-1116A007745A}">
            <xm:f>'Lists support'!$B$6</xm:f>
            <x14:dxf>
              <font>
                <color theme="0"/>
              </font>
              <fill>
                <patternFill>
                  <bgColor theme="1" tint="0.499984740745262"/>
                </patternFill>
              </fill>
            </x14:dxf>
          </x14:cfRule>
          <x14:cfRule type="cellIs" priority="18" operator="equal" id="{BF094ADB-5958-4A55-9E60-6D98745EAEA7}">
            <xm:f>'Lists support'!$B$5</xm:f>
            <x14:dxf>
              <font>
                <color theme="0"/>
              </font>
              <fill>
                <patternFill>
                  <bgColor rgb="FFFF0000"/>
                </patternFill>
              </fill>
            </x14:dxf>
          </x14:cfRule>
          <x14:cfRule type="cellIs" priority="19" operator="equal" id="{82C9CCD7-106D-4185-86CA-DF7593E936BE}">
            <xm:f>'Lists support'!$B$4</xm:f>
            <x14:dxf>
              <font>
                <color theme="0"/>
              </font>
              <fill>
                <patternFill>
                  <bgColor rgb="FFFFC000"/>
                </patternFill>
              </fill>
            </x14:dxf>
          </x14:cfRule>
          <x14:cfRule type="cellIs" priority="20" operator="equal" id="{8B149366-C80F-45AB-B88B-94B79B9AEF48}">
            <xm:f>'Lists support'!$B$3</xm:f>
            <x14:dxf>
              <font>
                <color theme="0"/>
              </font>
              <fill>
                <patternFill>
                  <bgColor rgb="FF70AD47"/>
                </patternFill>
              </fill>
            </x14:dxf>
          </x14:cfRule>
          <xm:sqref>F34</xm:sqref>
        </x14:conditionalFormatting>
        <x14:conditionalFormatting xmlns:xm="http://schemas.microsoft.com/office/excel/2006/main">
          <x14:cfRule type="cellIs" priority="13" operator="equal" id="{31C2D721-FFBE-4687-B744-77730DD36BD8}">
            <xm:f>'Lists support'!$B$6</xm:f>
            <x14:dxf>
              <font>
                <color theme="0"/>
              </font>
              <fill>
                <patternFill>
                  <bgColor theme="1" tint="0.499984740745262"/>
                </patternFill>
              </fill>
            </x14:dxf>
          </x14:cfRule>
          <x14:cfRule type="cellIs" priority="14" operator="equal" id="{04E202F3-42E4-4E42-94E0-4FE5D606B78A}">
            <xm:f>'Lists support'!$B$5</xm:f>
            <x14:dxf>
              <font>
                <color theme="0"/>
              </font>
              <fill>
                <patternFill>
                  <bgColor rgb="FFFF0000"/>
                </patternFill>
              </fill>
            </x14:dxf>
          </x14:cfRule>
          <x14:cfRule type="cellIs" priority="15" operator="equal" id="{F7A4A30B-64BB-4F4A-A64D-D59EDFB5FDE2}">
            <xm:f>'Lists support'!$B$4</xm:f>
            <x14:dxf>
              <font>
                <color theme="0"/>
              </font>
              <fill>
                <patternFill>
                  <bgColor rgb="FFFFC000"/>
                </patternFill>
              </fill>
            </x14:dxf>
          </x14:cfRule>
          <x14:cfRule type="cellIs" priority="16" operator="equal" id="{2C569FF8-7E5D-4D5E-B4EB-14FF2170CEEE}">
            <xm:f>'Lists support'!$B$3</xm:f>
            <x14:dxf>
              <font>
                <color theme="0"/>
              </font>
              <fill>
                <patternFill>
                  <bgColor rgb="FF70AD47"/>
                </patternFill>
              </fill>
            </x14:dxf>
          </x14:cfRule>
          <xm:sqref>F42</xm:sqref>
        </x14:conditionalFormatting>
        <x14:conditionalFormatting xmlns:xm="http://schemas.microsoft.com/office/excel/2006/main">
          <x14:cfRule type="cellIs" priority="9" operator="equal" id="{E2492786-C42B-4B9E-A49E-236B3C5A077C}">
            <xm:f>'Lists support'!$B$6</xm:f>
            <x14:dxf>
              <font>
                <color theme="0"/>
              </font>
              <fill>
                <patternFill>
                  <bgColor theme="1" tint="0.499984740745262"/>
                </patternFill>
              </fill>
            </x14:dxf>
          </x14:cfRule>
          <x14:cfRule type="cellIs" priority="10" operator="equal" id="{40DBC0B2-9EC6-4A95-8114-7F3197AE0B23}">
            <xm:f>'Lists support'!$B$5</xm:f>
            <x14:dxf>
              <font>
                <color theme="0"/>
              </font>
              <fill>
                <patternFill>
                  <bgColor rgb="FFFF0000"/>
                </patternFill>
              </fill>
            </x14:dxf>
          </x14:cfRule>
          <x14:cfRule type="cellIs" priority="11" operator="equal" id="{0037400A-73F7-4245-9FC4-688197EFA4CD}">
            <xm:f>'Lists support'!$B$4</xm:f>
            <x14:dxf>
              <font>
                <color theme="0"/>
              </font>
              <fill>
                <patternFill>
                  <bgColor rgb="FFFFC000"/>
                </patternFill>
              </fill>
            </x14:dxf>
          </x14:cfRule>
          <x14:cfRule type="cellIs" priority="12" operator="equal" id="{A2367FDF-8349-4205-AC79-C8F0188B9357}">
            <xm:f>'Lists support'!$B$3</xm:f>
            <x14:dxf>
              <font>
                <color theme="0"/>
              </font>
              <fill>
                <patternFill>
                  <bgColor rgb="FF70AD47"/>
                </patternFill>
              </fill>
            </x14:dxf>
          </x14:cfRule>
          <xm:sqref>F45</xm:sqref>
        </x14:conditionalFormatting>
        <x14:conditionalFormatting xmlns:xm="http://schemas.microsoft.com/office/excel/2006/main">
          <x14:cfRule type="cellIs" priority="5" operator="equal" id="{336D4A06-7D7E-473D-A5B3-0274F34E696E}">
            <xm:f>'Lists support'!$B$6</xm:f>
            <x14:dxf>
              <font>
                <color theme="0"/>
              </font>
              <fill>
                <patternFill>
                  <bgColor theme="1" tint="0.499984740745262"/>
                </patternFill>
              </fill>
            </x14:dxf>
          </x14:cfRule>
          <x14:cfRule type="cellIs" priority="6" operator="equal" id="{D3188AD0-BFDE-4768-9527-CDB91B83E533}">
            <xm:f>'Lists support'!$B$5</xm:f>
            <x14:dxf>
              <font>
                <color theme="0"/>
              </font>
              <fill>
                <patternFill>
                  <bgColor rgb="FFFF0000"/>
                </patternFill>
              </fill>
            </x14:dxf>
          </x14:cfRule>
          <x14:cfRule type="cellIs" priority="7" operator="equal" id="{78810675-9719-48A4-8337-B861A62375A2}">
            <xm:f>'Lists support'!$B$4</xm:f>
            <x14:dxf>
              <font>
                <color theme="0"/>
              </font>
              <fill>
                <patternFill>
                  <bgColor rgb="FFFFC000"/>
                </patternFill>
              </fill>
            </x14:dxf>
          </x14:cfRule>
          <x14:cfRule type="cellIs" priority="8" operator="equal" id="{850CE694-E0B2-4440-BAF5-015B17A96941}">
            <xm:f>'Lists support'!$B$3</xm:f>
            <x14:dxf>
              <font>
                <color theme="0"/>
              </font>
              <fill>
                <patternFill>
                  <bgColor rgb="FF70AD47"/>
                </patternFill>
              </fill>
            </x14:dxf>
          </x14:cfRule>
          <xm:sqref>F49</xm:sqref>
        </x14:conditionalFormatting>
        <x14:conditionalFormatting xmlns:xm="http://schemas.microsoft.com/office/excel/2006/main">
          <x14:cfRule type="cellIs" priority="1" operator="equal" id="{E67A32AC-A349-48BF-B55A-3DC02E937CE8}">
            <xm:f>'Lists support'!$B$6</xm:f>
            <x14:dxf>
              <font>
                <color theme="0"/>
              </font>
              <fill>
                <patternFill>
                  <bgColor theme="1" tint="0.499984740745262"/>
                </patternFill>
              </fill>
            </x14:dxf>
          </x14:cfRule>
          <x14:cfRule type="cellIs" priority="2" operator="equal" id="{B298473D-2B6A-4B4F-AC19-9C287F53E3AB}">
            <xm:f>'Lists support'!$B$5</xm:f>
            <x14:dxf>
              <font>
                <color theme="0"/>
              </font>
              <fill>
                <patternFill>
                  <bgColor rgb="FFFF0000"/>
                </patternFill>
              </fill>
            </x14:dxf>
          </x14:cfRule>
          <x14:cfRule type="cellIs" priority="3" operator="equal" id="{FCF1749F-5823-41BE-B562-AF0A03DA1558}">
            <xm:f>'Lists support'!$B$4</xm:f>
            <x14:dxf>
              <font>
                <color theme="0"/>
              </font>
              <fill>
                <patternFill>
                  <bgColor rgb="FFFFC000"/>
                </patternFill>
              </fill>
            </x14:dxf>
          </x14:cfRule>
          <x14:cfRule type="cellIs" priority="4" operator="equal" id="{B80D1F8A-8595-46BE-A1DA-49EBBD85A6C4}">
            <xm:f>'Lists support'!$B$3</xm:f>
            <x14:dxf>
              <font>
                <color theme="0"/>
              </font>
              <fill>
                <patternFill>
                  <bgColor rgb="FF70AD47"/>
                </patternFill>
              </fill>
            </x14:dxf>
          </x14:cfRule>
          <xm:sqref>F51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'Lists support'!$D$22:$D$24</xm:f>
          </x14:formula1>
          <xm:sqref>C7:D7</xm:sqref>
        </x14:dataValidation>
        <x14:dataValidation type="list" allowBlank="1" showInputMessage="1" showErrorMessage="1">
          <x14:formula1>
            <xm:f>'Lists support'!$C$22:$C$24</xm:f>
          </x14:formula1>
          <xm:sqref>C6:D6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I35"/>
  <sheetViews>
    <sheetView workbookViewId="0">
      <selection activeCell="E5" sqref="E5"/>
    </sheetView>
  </sheetViews>
  <sheetFormatPr defaultRowHeight="14.5" x14ac:dyDescent="0.35"/>
  <cols>
    <col min="2" max="2" width="15" bestFit="1" customWidth="1"/>
    <col min="3" max="3" width="12.7265625" bestFit="1" customWidth="1"/>
    <col min="4" max="4" width="27.453125" bestFit="1" customWidth="1"/>
    <col min="5" max="5" width="18.1796875" bestFit="1" customWidth="1"/>
    <col min="6" max="6" width="18.453125" bestFit="1" customWidth="1"/>
    <col min="7" max="7" width="34.7265625" bestFit="1" customWidth="1"/>
    <col min="8" max="8" width="11.7265625" bestFit="1" customWidth="1"/>
    <col min="9" max="9" width="15.453125" bestFit="1" customWidth="1"/>
    <col min="10" max="10" width="15" bestFit="1" customWidth="1"/>
    <col min="11" max="11" width="9.7265625" bestFit="1" customWidth="1"/>
  </cols>
  <sheetData>
    <row r="1" spans="2:9" x14ac:dyDescent="0.35">
      <c r="B1" s="1" t="s">
        <v>0</v>
      </c>
      <c r="C1" s="1"/>
      <c r="D1" s="1" t="s">
        <v>6</v>
      </c>
      <c r="E1" s="1"/>
      <c r="F1" s="1"/>
    </row>
    <row r="2" spans="2:9" ht="14.65" customHeight="1" x14ac:dyDescent="0.35">
      <c r="D2">
        <v>0</v>
      </c>
      <c r="E2" s="27" t="s">
        <v>39</v>
      </c>
    </row>
    <row r="3" spans="2:9" ht="14.65" customHeight="1" x14ac:dyDescent="0.35">
      <c r="B3" t="s">
        <v>32</v>
      </c>
      <c r="D3" t="e">
        <f>VLOOKUP('Lists support'!$E$35,'Lists support'!$B$9:$F$10,5,0)*0.25</f>
        <v>#N/A</v>
      </c>
      <c r="E3" s="27" t="s">
        <v>39</v>
      </c>
    </row>
    <row r="4" spans="2:9" ht="14.65" customHeight="1" x14ac:dyDescent="0.35">
      <c r="B4" t="s">
        <v>33</v>
      </c>
      <c r="D4" t="e">
        <f>VLOOKUP('Lists support'!$E$35,'Lists support'!$B$9:$F$10,5,0)*0.5</f>
        <v>#N/A</v>
      </c>
      <c r="E4" s="27" t="s">
        <v>39</v>
      </c>
    </row>
    <row r="5" spans="2:9" ht="14.65" customHeight="1" x14ac:dyDescent="0.35">
      <c r="B5" t="s">
        <v>34</v>
      </c>
      <c r="D5" t="e">
        <f>VLOOKUP('Lists support'!$E$35,'Lists support'!$B$9:$F$10,5,0)*0.75</f>
        <v>#N/A</v>
      </c>
      <c r="E5" s="27" t="s">
        <v>141</v>
      </c>
    </row>
    <row r="6" spans="2:9" x14ac:dyDescent="0.35">
      <c r="B6" t="s">
        <v>40</v>
      </c>
    </row>
    <row r="8" spans="2:9" x14ac:dyDescent="0.35">
      <c r="B8" s="4" t="s">
        <v>1</v>
      </c>
      <c r="C8" s="4" t="s">
        <v>4</v>
      </c>
      <c r="D8" s="4" t="s">
        <v>5</v>
      </c>
      <c r="E8" s="4" t="s">
        <v>9</v>
      </c>
      <c r="F8" s="4" t="s">
        <v>10</v>
      </c>
      <c r="G8" s="4" t="s">
        <v>7</v>
      </c>
      <c r="H8" s="4" t="s">
        <v>8</v>
      </c>
      <c r="I8" s="4" t="s">
        <v>11</v>
      </c>
    </row>
    <row r="9" spans="2:9" x14ac:dyDescent="0.35">
      <c r="B9" t="s">
        <v>2</v>
      </c>
      <c r="C9">
        <v>29</v>
      </c>
      <c r="D9">
        <f>C9*$C$14</f>
        <v>116</v>
      </c>
      <c r="E9">
        <f>COUNTIF(التقييم!$F$11:$F$51,'Lists support'!B6)</f>
        <v>0</v>
      </c>
      <c r="F9">
        <f>D9-E9*C14</f>
        <v>116</v>
      </c>
      <c r="G9" t="e">
        <f>IF(AND(SUM(التقييم!$G$12:$G$51)=0,C9=I9),"#N/A",SUM(التقييم!$G$12:$G$51))</f>
        <v>#N/A</v>
      </c>
      <c r="H9" s="5" t="str">
        <f>IFERROR(G9/F9, "-")</f>
        <v>-</v>
      </c>
      <c r="I9">
        <f>COUNTIF(التقييم!$F$11:$F$51,'Lists support'!$B$15)</f>
        <v>0</v>
      </c>
    </row>
    <row r="10" spans="2:9" x14ac:dyDescent="0.35">
      <c r="B10" t="s">
        <v>3</v>
      </c>
      <c r="C10">
        <v>19</v>
      </c>
      <c r="D10">
        <f>C10*$C$14</f>
        <v>76</v>
      </c>
      <c r="E10">
        <f>COUNTIF(التقييم!$F$11:$F$16,'Lists support'!B6)+COUNTIF(التقييم!$F$18:$F$34,'Lists support'!B6)+COUNTIF(التقييم!$F$44,'Lists support'!B6)+COUNTIF(التقييم!$F$50:$F$51,'Lists support'!B6)</f>
        <v>0</v>
      </c>
      <c r="F10">
        <f>D10-E10*C14</f>
        <v>76</v>
      </c>
      <c r="G10" t="e">
        <f>IF(AND(SUM(التقييم!$G$12:$G$16,التقييم!$G$18:$G$34,التقييم!$G$44,التقييم!$G$50:$G$51)=0,C10=I10),"#N/A",SUM(التقييم!$G$12:$G$16,التقييم!$G$18:$G$34,التقييم!$G$44,التقييم!$G$50:$G$51))</f>
        <v>#N/A</v>
      </c>
      <c r="H10" s="5" t="str">
        <f>IFERROR(G10/F10, "-")</f>
        <v>-</v>
      </c>
      <c r="I10">
        <f>COUNTIF(التقييم!$F$11:$F$35,'Lists support'!$B$15)+COUNTIF(التقييم!$F$50:$F$51,'Lists support'!$B$15)</f>
        <v>0</v>
      </c>
    </row>
    <row r="12" spans="2:9" x14ac:dyDescent="0.35">
      <c r="B12" t="s">
        <v>34</v>
      </c>
      <c r="C12">
        <v>0</v>
      </c>
    </row>
    <row r="13" spans="2:9" x14ac:dyDescent="0.35">
      <c r="B13" t="s">
        <v>33</v>
      </c>
      <c r="C13">
        <v>2</v>
      </c>
    </row>
    <row r="14" spans="2:9" x14ac:dyDescent="0.35">
      <c r="B14" t="s">
        <v>32</v>
      </c>
      <c r="C14">
        <v>4</v>
      </c>
    </row>
    <row r="15" spans="2:9" x14ac:dyDescent="0.35">
      <c r="B15" t="s">
        <v>57</v>
      </c>
      <c r="C15">
        <v>0</v>
      </c>
    </row>
    <row r="17" spans="2:8" x14ac:dyDescent="0.35">
      <c r="C17" t="s">
        <v>12</v>
      </c>
      <c r="D17" t="s">
        <v>13</v>
      </c>
    </row>
    <row r="18" spans="2:8" x14ac:dyDescent="0.35">
      <c r="C18">
        <v>3</v>
      </c>
      <c r="D18">
        <v>5</v>
      </c>
      <c r="E18" t="s">
        <v>3</v>
      </c>
    </row>
    <row r="19" spans="2:8" x14ac:dyDescent="0.35">
      <c r="C19">
        <v>250</v>
      </c>
      <c r="D19">
        <v>200</v>
      </c>
      <c r="E19" t="s">
        <v>2</v>
      </c>
    </row>
    <row r="21" spans="2:8" x14ac:dyDescent="0.35">
      <c r="F21" t="s">
        <v>17</v>
      </c>
      <c r="G21" t="s">
        <v>16</v>
      </c>
      <c r="H21" t="s">
        <v>15</v>
      </c>
    </row>
    <row r="22" spans="2:8" x14ac:dyDescent="0.35">
      <c r="C22" t="s">
        <v>22</v>
      </c>
      <c r="D22" t="s">
        <v>24</v>
      </c>
      <c r="F22" t="s">
        <v>22</v>
      </c>
      <c r="G22" t="s">
        <v>24</v>
      </c>
      <c r="H22" t="s">
        <v>3</v>
      </c>
    </row>
    <row r="23" spans="2:8" x14ac:dyDescent="0.35">
      <c r="C23" t="s">
        <v>25</v>
      </c>
      <c r="D23" t="s">
        <v>26</v>
      </c>
      <c r="F23" t="s">
        <v>22</v>
      </c>
      <c r="G23" t="s">
        <v>26</v>
      </c>
      <c r="H23" t="s">
        <v>2</v>
      </c>
    </row>
    <row r="24" spans="2:8" x14ac:dyDescent="0.35">
      <c r="C24" t="s">
        <v>23</v>
      </c>
      <c r="D24" t="s">
        <v>27</v>
      </c>
      <c r="F24" t="s">
        <v>22</v>
      </c>
      <c r="G24" t="s">
        <v>27</v>
      </c>
      <c r="H24" t="s">
        <v>14</v>
      </c>
    </row>
    <row r="25" spans="2:8" x14ac:dyDescent="0.35">
      <c r="F25" t="s">
        <v>25</v>
      </c>
      <c r="G25" t="s">
        <v>24</v>
      </c>
      <c r="H25" t="s">
        <v>2</v>
      </c>
    </row>
    <row r="26" spans="2:8" x14ac:dyDescent="0.35">
      <c r="F26" t="s">
        <v>25</v>
      </c>
      <c r="G26" t="s">
        <v>26</v>
      </c>
      <c r="H26" t="s">
        <v>2</v>
      </c>
    </row>
    <row r="27" spans="2:8" x14ac:dyDescent="0.35">
      <c r="F27" t="s">
        <v>25</v>
      </c>
      <c r="G27" t="s">
        <v>27</v>
      </c>
      <c r="H27" t="s">
        <v>14</v>
      </c>
    </row>
    <row r="28" spans="2:8" x14ac:dyDescent="0.35">
      <c r="F28" t="s">
        <v>23</v>
      </c>
      <c r="G28" t="s">
        <v>24</v>
      </c>
      <c r="H28" t="s">
        <v>14</v>
      </c>
    </row>
    <row r="29" spans="2:8" x14ac:dyDescent="0.35">
      <c r="F29" t="s">
        <v>23</v>
      </c>
      <c r="G29" t="s">
        <v>26</v>
      </c>
      <c r="H29" t="s">
        <v>14</v>
      </c>
    </row>
    <row r="30" spans="2:8" x14ac:dyDescent="0.35">
      <c r="F30" t="s">
        <v>23</v>
      </c>
      <c r="G30" t="s">
        <v>27</v>
      </c>
      <c r="H30" t="s">
        <v>14</v>
      </c>
    </row>
    <row r="31" spans="2:8" x14ac:dyDescent="0.35">
      <c r="B31" t="s">
        <v>15</v>
      </c>
      <c r="C31" t="e">
        <f>INDEX($H$22:$H$30,MATCH(التقييم!$C$6,'Lists support'!$F$22:$F$30,0)+MATCH(التقييم!$C$7,'Lists support'!$G$22:$G$30,0)-1)</f>
        <v>#N/A</v>
      </c>
      <c r="E31" t="s">
        <v>18</v>
      </c>
    </row>
    <row r="32" spans="2:8" x14ac:dyDescent="0.35">
      <c r="C32" t="s">
        <v>3</v>
      </c>
      <c r="D32" t="s">
        <v>56</v>
      </c>
      <c r="E32" t="s">
        <v>3</v>
      </c>
    </row>
    <row r="33" spans="3:5" x14ac:dyDescent="0.35">
      <c r="C33" t="s">
        <v>2</v>
      </c>
      <c r="D33" t="s">
        <v>42</v>
      </c>
      <c r="E33" t="s">
        <v>2</v>
      </c>
    </row>
    <row r="34" spans="3:5" x14ac:dyDescent="0.35">
      <c r="C34" t="s">
        <v>14</v>
      </c>
      <c r="D34" t="s">
        <v>62</v>
      </c>
      <c r="E34" t="s">
        <v>2</v>
      </c>
    </row>
    <row r="35" spans="3:5" ht="26" x14ac:dyDescent="0.6">
      <c r="E35" s="6" t="e">
        <f>VLOOKUP($C$31,$C$32:$E$34,3,0)</f>
        <v>#N/A</v>
      </c>
    </row>
  </sheetData>
  <sheetProtection password="C71F" sheet="1" objects="1" scenarios="1"/>
  <dataValidations count="1">
    <dataValidation type="list" allowBlank="1" showInputMessage="1" showErrorMessage="1" sqref="E35">
      <formula1>$B$9:$B$10</formula1>
    </dataValidation>
  </dataValidations>
  <pageMargins left="0.7" right="0.7" top="0.75" bottom="0.75" header="0.3" footer="0.3"/>
  <pageSetup paperSize="9" orientation="portrait" r:id="rId1"/>
  <headerFooter>
    <oddFooter>&amp;R&amp;1#&amp;"Courier New"&amp;10&amp;K317100متاح</oddFooter>
  </headerFooter>
  <extLst>
    <ext xmlns:x14="http://schemas.microsoft.com/office/spreadsheetml/2009/9/main" uri="{78C0D931-6437-407d-A8EE-F0AAD7539E65}">
      <x14:conditionalFormattings>
        <x14:conditionalFormatting xmlns:xm="http://schemas.microsoft.com/office/excel/2006/main">
          <x14:cfRule type="endsWith" priority="9" operator="endsWith" id="{F494872D-1C57-43C1-B67A-99B66AB4ACEC}">
            <xm:f>RIGHT(C5,LEN($E$5))=$E$5</xm:f>
            <xm:f>$E$5</xm:f>
            <x14:dxf/>
          </x14:cfRule>
          <x14:cfRule type="endsWith" priority="10" operator="endsWith" id="{6BBA4A83-BFE0-4EDF-8155-EA4AD1D36909}">
            <xm:f>RIGHT(C5,LEN($E$5))=$E$5</xm:f>
            <xm:f>$E$5</xm:f>
            <x14:dxf/>
          </x14:cfRule>
          <xm:sqref>C5:C6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الرئيسية</vt:lpstr>
      <vt:lpstr>التعليمات</vt:lpstr>
      <vt:lpstr>معلومات أساسية عن المنشآة</vt:lpstr>
      <vt:lpstr>التقييم</vt:lpstr>
      <vt:lpstr>Lists support</vt:lpstr>
      <vt:lpstr>List1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Mohammed R. Almeshari</cp:lastModifiedBy>
  <dcterms:created xsi:type="dcterms:W3CDTF">2019-03-19T14:08:27Z</dcterms:created>
  <dcterms:modified xsi:type="dcterms:W3CDTF">2021-06-15T11:36:16Z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6454a4-ed7c-433b-bba2-0aefe4f2b291_Enabled">
    <vt:lpwstr>True</vt:lpwstr>
  </property>
  <property fmtid="{D5CDD505-2E9C-101B-9397-08002B2CF9AE}" pid="3" name="MSIP_Label_c66454a4-ed7c-433b-bba2-0aefe4f2b291_SiteId">
    <vt:lpwstr>3513f714-df76-4adb-86d2-f4a9bf2351c5</vt:lpwstr>
  </property>
  <property fmtid="{D5CDD505-2E9C-101B-9397-08002B2CF9AE}" pid="4" name="MSIP_Label_c66454a4-ed7c-433b-bba2-0aefe4f2b291_Owner">
    <vt:lpwstr>101191444@MARS.LOCAL</vt:lpwstr>
  </property>
  <property fmtid="{D5CDD505-2E9C-101B-9397-08002B2CF9AE}" pid="5" name="MSIP_Label_c66454a4-ed7c-433b-bba2-0aefe4f2b291_SetDate">
    <vt:lpwstr>2021-05-27T07:19:40.0180405Z</vt:lpwstr>
  </property>
  <property fmtid="{D5CDD505-2E9C-101B-9397-08002B2CF9AE}" pid="6" name="MSIP_Label_c66454a4-ed7c-433b-bba2-0aefe4f2b291_Name">
    <vt:lpwstr>متاح</vt:lpwstr>
  </property>
  <property fmtid="{D5CDD505-2E9C-101B-9397-08002B2CF9AE}" pid="7" name="MSIP_Label_c66454a4-ed7c-433b-bba2-0aefe4f2b291_Application">
    <vt:lpwstr>Microsoft Azure Information Protection</vt:lpwstr>
  </property>
  <property fmtid="{D5CDD505-2E9C-101B-9397-08002B2CF9AE}" pid="8" name="MSIP_Label_c66454a4-ed7c-433b-bba2-0aefe4f2b291_ActionId">
    <vt:lpwstr>4a67fdc9-dc65-4e20-be4e-7e7456072623</vt:lpwstr>
  </property>
  <property fmtid="{D5CDD505-2E9C-101B-9397-08002B2CF9AE}" pid="9" name="MSIP_Label_c66454a4-ed7c-433b-bba2-0aefe4f2b291_Extended_MSFT_Method">
    <vt:lpwstr>Manual</vt:lpwstr>
  </property>
  <property fmtid="{D5CDD505-2E9C-101B-9397-08002B2CF9AE}" pid="10" name="Sensitivity">
    <vt:lpwstr>متاح</vt:lpwstr>
  </property>
</Properties>
</file>